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30" tabRatio="842" firstSheet="1" activeTab="1"/>
  </bookViews>
  <sheets>
    <sheet name="Y0A6" sheetId="1" state="hidden" r:id="rId1"/>
    <sheet name="LTFMPXIVA" sheetId="2" r:id="rId2"/>
    <sheet name="LTFMPXIVC" sheetId="3" r:id="rId3"/>
    <sheet name="LTFMPXVIA" sheetId="4" r:id="rId4"/>
    <sheet name="LTFMPXVIIB " sheetId="5" r:id="rId5"/>
    <sheet name="LTFMPXVIIC" sheetId="6" r:id="rId6"/>
    <sheet name="LTFMPXVIIIA " sheetId="7" r:id="rId7"/>
    <sheet name="LTFMPXVIIIB" sheetId="8" r:id="rId8"/>
    <sheet name="LTFMPXVIIID" sheetId="9" r:id="rId9"/>
    <sheet name="LTFMPXVIIIC" sheetId="10" r:id="rId10"/>
  </sheets>
  <externalReferences>
    <externalReference r:id="rId13"/>
  </externalReferences>
  <definedNames>
    <definedName name="_xlfn.IFERROR" hidden="1">#NAME?</definedName>
    <definedName name="Z_12459583_255E_4E15_855E_5595C5DC5C9B_.wvu.FilterData" localSheetId="0" hidden="1">'Y0A6'!#REF!</definedName>
    <definedName name="Z_361F8029_7494_4BB5_973D_FF3EC8AEA73C_.wvu.FilterData" localSheetId="0" hidden="1">'Y0A6'!#REF!</definedName>
    <definedName name="Z_361F8029_7494_4BB5_973D_FF3EC8AEA73C_.wvu.PrintArea" localSheetId="0" hidden="1">'Y0A6'!$A$1:$F$42</definedName>
    <definedName name="Z_50C29F1B_C89B_429D_9CF3_AC0D10979440_.wvu.FilterData" localSheetId="0" hidden="1">'Y0A6'!#REF!</definedName>
    <definedName name="Z_D2B293BE_2F65_422E_8A0B_9CD8295C9ADF_.wvu.FilterData" localSheetId="0" hidden="1">'Y0A6'!#REF!</definedName>
    <definedName name="Z_DCDF6A9C_A72A_44A2_B6B8_86170ABE83E0_.wvu.FilterData" localSheetId="0" hidden="1">'Y0A6'!#REF!</definedName>
    <definedName name="Z_DD529063_0E3A_4CC8_A012_78AB6B9DA58A_.wvu.FilterData" localSheetId="0" hidden="1">'Y0A6'!#REF!</definedName>
    <definedName name="Z_DDB1225C_8EA7_4D16_9392_80763414C76C_.wvu.FilterData" localSheetId="0" hidden="1">'Y0A6'!#REF!</definedName>
  </definedNames>
  <calcPr fullCalcOnLoad="1"/>
</workbook>
</file>

<file path=xl/sharedStrings.xml><?xml version="1.0" encoding="utf-8"?>
<sst xmlns="http://schemas.openxmlformats.org/spreadsheetml/2006/main" count="806" uniqueCount="251">
  <si>
    <t>Direct Plan - Growth</t>
  </si>
  <si>
    <t>Direct Plan - Dividend (payout)</t>
  </si>
  <si>
    <t>Growth</t>
  </si>
  <si>
    <t>Dividend (payout)</t>
  </si>
  <si>
    <t>Option</t>
  </si>
  <si>
    <t>(2) Option wise per unit Net Asset Values are as follows:</t>
  </si>
  <si>
    <t>Notes:</t>
  </si>
  <si>
    <t>** indicates thinly traded / non traded securities as defined in SEBI Regulations and Guidelines.</t>
  </si>
  <si>
    <t>All corporate ratings are assigned by rating agencies like CRISIL; CARE; ICRA; IND.</t>
  </si>
  <si>
    <t>Net Assets</t>
  </si>
  <si>
    <t>(b) Net Receivables/(Payables)</t>
  </si>
  <si>
    <t>(a) Collateralised Borrowing and Lending Obligation</t>
  </si>
  <si>
    <t>OTHERS</t>
  </si>
  <si>
    <t>Total</t>
  </si>
  <si>
    <t>CRISIL AAA</t>
  </si>
  <si>
    <t>National Bank for Agriculture &amp; Rural Development **</t>
  </si>
  <si>
    <t>Power Finance Corporation Limited **</t>
  </si>
  <si>
    <t>LIC Housing Finance Limited **</t>
  </si>
  <si>
    <t>Listed / Awaiting listing on Stock Exchanges</t>
  </si>
  <si>
    <t>Fixed Rates Bonds - Corporate</t>
  </si>
  <si>
    <t>DEBT INSTRUMENTS</t>
  </si>
  <si>
    <t>ISIN</t>
  </si>
  <si>
    <t>% to 
NAV</t>
  </si>
  <si>
    <t>Market Value
 (Rs. in Lakhs)</t>
  </si>
  <si>
    <t>Quantity</t>
  </si>
  <si>
    <t>Rating</t>
  </si>
  <si>
    <t>Name of the Instrument</t>
  </si>
  <si>
    <t>Name of the Mutual Fund : L&amp;T Mutual Fund</t>
  </si>
  <si>
    <t>ICRA AA</t>
  </si>
  <si>
    <t>India Infoline Housing Finance Limited **</t>
  </si>
  <si>
    <t>Zero Coupon Bonds - Corporate</t>
  </si>
  <si>
    <t>Privately Placed/ Unlisted</t>
  </si>
  <si>
    <t>Power Grid Corporation of India Limited **</t>
  </si>
  <si>
    <t>CARE AAA</t>
  </si>
  <si>
    <t>INE238A16ZQ9</t>
  </si>
  <si>
    <t>CRISIL A1+</t>
  </si>
  <si>
    <t>Axis Bank Limited</t>
  </si>
  <si>
    <t>INE975G14502</t>
  </si>
  <si>
    <t>CARE A1</t>
  </si>
  <si>
    <t>IL&amp;FS Transportation Networks Limited</t>
  </si>
  <si>
    <t>INE866I14NR9</t>
  </si>
  <si>
    <t>ICRA A1+</t>
  </si>
  <si>
    <t>India Infoline Finance Limited</t>
  </si>
  <si>
    <t>INE101I14AC0</t>
  </si>
  <si>
    <t>AFCONS Infrastructure Limited</t>
  </si>
  <si>
    <t>Commercial Paper / Certificate of Deposit **</t>
  </si>
  <si>
    <t>MONEY MARKET INSTRUMENTS</t>
  </si>
  <si>
    <t>INE477L07339</t>
  </si>
  <si>
    <t>INE557L07023</t>
  </si>
  <si>
    <t>CARE AA(SO)</t>
  </si>
  <si>
    <t>L&amp;T Ahmedabad Maliya Tollway Limited **</t>
  </si>
  <si>
    <t xml:space="preserve">DEBT INSTRUMENTS </t>
  </si>
  <si>
    <t>Name of the Scheme        : L&amp;T FMP - VII (April1124D A) formerly known as L&amp;T FMP - VII March 753D A (A Close-ended Income Scheme)</t>
  </si>
  <si>
    <t>Housing Development Finance Corporation Limited **</t>
  </si>
  <si>
    <t>INE975G14825</t>
  </si>
  <si>
    <t>Portfolio Statement as on April 29, 2016</t>
  </si>
  <si>
    <t>As on April 29, 2016</t>
  </si>
  <si>
    <t>(3) The total outstanding exposure in derivative instruments as on April 29, 2016 is Nil.</t>
  </si>
  <si>
    <t>(4) The total market value of investments in foreign securities / American Depositary Receipts / Global Depositary Receipts as on April 29, 2016 is Nil.</t>
  </si>
  <si>
    <t>(5) No dividend was declared during the month ended April 29, 2016.</t>
  </si>
  <si>
    <t>(6) No bonus was declared during the month ended April 29, 2016.</t>
  </si>
  <si>
    <t>(8) Investment in Repo of Corporate Debt Securities during the month ended April 29, 2016 is Nil.</t>
  </si>
  <si>
    <t xml:space="preserve">(1) The total quantum of Non Performing Assets and provision made for Non Performing Assets as on April 29, 2016 is Nil and its percentage to net assets is Nil.  </t>
  </si>
  <si>
    <t>(7) The Average Maturity Period of the Portfolio has been  years.</t>
  </si>
  <si>
    <t>Regular Plan - Growth</t>
  </si>
  <si>
    <t>Regular Plan - Dividend (payout)</t>
  </si>
  <si>
    <t>Regular Plan - Dividend (Payout)</t>
  </si>
  <si>
    <t>Name of the Scheme         : L&amp;T FMP - Series XIV - Plan A (1233 days) (A Closed-ended Debt Scheme)</t>
  </si>
  <si>
    <t>Century Textiles &amp; Industries Limited **</t>
  </si>
  <si>
    <t>INE055A07088</t>
  </si>
  <si>
    <t>CARE AA-</t>
  </si>
  <si>
    <t>INE503N07015</t>
  </si>
  <si>
    <t>INE582L07138</t>
  </si>
  <si>
    <t>INE445K07049</t>
  </si>
  <si>
    <t>INE477L07727</t>
  </si>
  <si>
    <t>CRISIL AA</t>
  </si>
  <si>
    <t>INE523H07569</t>
  </si>
  <si>
    <t>INE146O07276</t>
  </si>
  <si>
    <t>INE487L07064</t>
  </si>
  <si>
    <t>INE647O08057</t>
  </si>
  <si>
    <t>Name of the Scheme         : L&amp;T FMP -Series XIV- Scheme C (A Closed-ended Debt Scheme)</t>
  </si>
  <si>
    <t>(7) The Average Maturity Period of the Portfolio has been years.</t>
  </si>
  <si>
    <t>Treasury Bill</t>
  </si>
  <si>
    <t>Name of the Scheme         : L&amp;T FMP -Series XVI- Scheme A (A Closed-ended Debt Scheme)</t>
  </si>
  <si>
    <t>Amba River Coke Limited (Long term take or pay agreement with JSW Steel Ltd) **</t>
  </si>
  <si>
    <t xml:space="preserve">Tata Housing Development Company Limited ** </t>
  </si>
  <si>
    <t xml:space="preserve">S.D. Corporation Private Limited (Shapoorji Pallonji DSRA Guarantee) ** </t>
  </si>
  <si>
    <t xml:space="preserve">Reliance Broadcast Network Limited (Letter of Comfort/DSRA Guarantee of Reliance Capital) ** </t>
  </si>
  <si>
    <t>JM Financial Products Limited **</t>
  </si>
  <si>
    <t>Aditya Birla Fashion and Retail Limited **</t>
  </si>
  <si>
    <t>Tata Housing Development Company Limited **</t>
  </si>
  <si>
    <t>Vedanta Limited **</t>
  </si>
  <si>
    <t>East North Interconnection Company Limited (Fixed pooled transmission charges collected by PGCIL) **</t>
  </si>
  <si>
    <t>Oriental Nagpur Betul Highway Limited (Nhai Annuity Receivables) **</t>
  </si>
  <si>
    <t>INE205A07048</t>
  </si>
  <si>
    <t>INE556S07137</t>
  </si>
  <si>
    <t>INE105N07340</t>
  </si>
  <si>
    <t>INE909H08246</t>
  </si>
  <si>
    <t>INE523H07775</t>
  </si>
  <si>
    <t>Kotak Mahindra Prime Limited **</t>
  </si>
  <si>
    <t>NTPC Limited **</t>
  </si>
  <si>
    <t>Housing and Urban Development Corporation Limited **</t>
  </si>
  <si>
    <t>Reliance Industries Limited **</t>
  </si>
  <si>
    <t>Tata Sons Limited **</t>
  </si>
  <si>
    <t>INE895D08725</t>
  </si>
  <si>
    <t>INE916DA7PI5</t>
  </si>
  <si>
    <t>INE115A07JB4</t>
  </si>
  <si>
    <t>INE001A07OO9</t>
  </si>
  <si>
    <t>INE134E08DM5</t>
  </si>
  <si>
    <t>INE733E07JY8</t>
  </si>
  <si>
    <t>INE752E07NN3</t>
  </si>
  <si>
    <t>INE261F08956</t>
  </si>
  <si>
    <t>INE031A08541</t>
  </si>
  <si>
    <t>INE002A08526</t>
  </si>
  <si>
    <t>INE020B08AN6</t>
  </si>
  <si>
    <t>TMF Holdings Limited **</t>
  </si>
  <si>
    <t>14AGD</t>
  </si>
  <si>
    <t>14ADP</t>
  </si>
  <si>
    <t>14AGR</t>
  </si>
  <si>
    <t>14CDP</t>
  </si>
  <si>
    <t>14CGR</t>
  </si>
  <si>
    <t>14CDD</t>
  </si>
  <si>
    <t>14CGD</t>
  </si>
  <si>
    <t>16ADD</t>
  </si>
  <si>
    <t>16ADP</t>
  </si>
  <si>
    <t>16AGR</t>
  </si>
  <si>
    <t>16AGD</t>
  </si>
  <si>
    <t>Indian Railway Finance Corporation Limited **</t>
  </si>
  <si>
    <t>INE053F07AK6</t>
  </si>
  <si>
    <t>Name of the Scheme         : L&amp;T FMP – SERIES XVII – Plan B (A Closed-ended Debt Scheme)</t>
  </si>
  <si>
    <t>As on July 31, 2018</t>
  </si>
  <si>
    <t>National Highways Authority of India **</t>
  </si>
  <si>
    <t>Bharat Petroleum Corporation Limited **</t>
  </si>
  <si>
    <t>L&amp;T Housing Finance Limited **</t>
  </si>
  <si>
    <t>L&amp;T Finance Limited **</t>
  </si>
  <si>
    <t>Export Import Bank Of India **</t>
  </si>
  <si>
    <t>INE906B07FT4</t>
  </si>
  <si>
    <t>INE134E08JB5</t>
  </si>
  <si>
    <t>INE029A07075</t>
  </si>
  <si>
    <t>INE476M07BL1</t>
  </si>
  <si>
    <t>INE027E07675</t>
  </si>
  <si>
    <t>INE514E08AS1</t>
  </si>
  <si>
    <t>INE053F09EN8</t>
  </si>
  <si>
    <t>INE261F08AI7</t>
  </si>
  <si>
    <t>INE752E07KT6</t>
  </si>
  <si>
    <t>INE752E07NO1</t>
  </si>
  <si>
    <t>(9) # As June 30,2018 was a non- business day for this Scheme, the NAV’s at the begining of the period are as of June 29,2018.</t>
  </si>
  <si>
    <t>(9) # # First NAV declared was on 2nd July 2018</t>
  </si>
  <si>
    <t>As on August 31, 2018</t>
  </si>
  <si>
    <t>(1) The total quantum of Non Performing Assets and provision made for Non Performing Assets as on August 31, 2018 is Nil and its percentage to net assets is Nil.</t>
  </si>
  <si>
    <t>(3) The total outstanding exposure in derivative instruments as on August 31, 2018 is Nil.</t>
  </si>
  <si>
    <t>(4) The total market value of investments in foreign securities / American Depositary Receipts / Global Depositary Receipts as on  August 31, 2018 is Nil.</t>
  </si>
  <si>
    <t>(6) No bonus was declared during the month ended  August 31, 2018.</t>
  </si>
  <si>
    <t>(8) Investment in Repo of Corporate Debt Securities during the month ended  August 31, 2018 is Nil.</t>
  </si>
  <si>
    <t>(5) No dividend was declared during the month ended  August 31, 2018.</t>
  </si>
  <si>
    <t>Sundaram Finance Limited **</t>
  </si>
  <si>
    <t>ICRA AAA</t>
  </si>
  <si>
    <t>INE660A07PR2</t>
  </si>
  <si>
    <t>Small Industries Development Bank of India **</t>
  </si>
  <si>
    <t>INE020B08591</t>
  </si>
  <si>
    <t>INE134E08IJ0</t>
  </si>
  <si>
    <t>INE261F08AM9</t>
  </si>
  <si>
    <t>INE556F08JH3</t>
  </si>
  <si>
    <t>INE027E07709</t>
  </si>
  <si>
    <t>INE895D08634</t>
  </si>
  <si>
    <t>Name of the Scheme         : L&amp;T FMP – SERIES XVII – Plan C (1114 days) (A Closed-ended Debt Scheme)</t>
  </si>
  <si>
    <t>Name of the Scheme         : L&amp;T FMP – SERIES XVIII – Plan A (A Closed-ended Debt Scheme)</t>
  </si>
  <si>
    <t>IIFL Home Finance Limited **</t>
  </si>
  <si>
    <t>Hinduja Leyland Finance Limited **</t>
  </si>
  <si>
    <t>IIFL Facilities Services Limited **</t>
  </si>
  <si>
    <t>Tata Capital Financial Services Limited **</t>
  </si>
  <si>
    <t>Ultratech Cement Limited **</t>
  </si>
  <si>
    <t>INE306N07KD6</t>
  </si>
  <si>
    <t>INE481G07182</t>
  </si>
  <si>
    <t>INE001A07GV0</t>
  </si>
  <si>
    <t>Reliance Jio Infocomm Limited **</t>
  </si>
  <si>
    <t>INE752E07IR4</t>
  </si>
  <si>
    <t>INE110L07120</t>
  </si>
  <si>
    <t>CARE AA</t>
  </si>
  <si>
    <t>INE115A07KV0</t>
  </si>
  <si>
    <t>(a) Tri Party Repo Dealing System (TREPS)</t>
  </si>
  <si>
    <t>Bajaj Housing Finance Limited **</t>
  </si>
  <si>
    <t>INE377Y07086</t>
  </si>
  <si>
    <t>INE377Y07078</t>
  </si>
  <si>
    <t>INE848E07AG0</t>
  </si>
  <si>
    <t>NHPC Limited **</t>
  </si>
  <si>
    <t>Name of the Scheme         : L&amp;T FMP Series XVIII - Plan B 1229 Days (A Closed-ended Debt Scheme)</t>
  </si>
  <si>
    <t>Others</t>
  </si>
  <si>
    <t>Kudgi Transmission Limited (Fixed pooled transmission charges collected by PGCIL) **</t>
  </si>
  <si>
    <t>INE945S07058</t>
  </si>
  <si>
    <t>Rec Limited **</t>
  </si>
  <si>
    <t>INE752E07MF1</t>
  </si>
  <si>
    <t>INE906B07FG1</t>
  </si>
  <si>
    <t>INE556F08JI1</t>
  </si>
  <si>
    <t>INE020B08BF0</t>
  </si>
  <si>
    <t>INE031A08632</t>
  </si>
  <si>
    <t>Bajaj Finance Limited **</t>
  </si>
  <si>
    <t>HDB Financial Services Limited **</t>
  </si>
  <si>
    <t>INE115A07NM3</t>
  </si>
  <si>
    <t>INE296A07QQ5</t>
  </si>
  <si>
    <t>INE756I07CI8</t>
  </si>
  <si>
    <t>INE660A07PW2</t>
  </si>
  <si>
    <t>INE001A07QB1</t>
  </si>
  <si>
    <t>Name of the Scheme         : L&amp;T FMP Series XVIII - Plan D 1155 Days (A Closed-ended Debt Scheme)</t>
  </si>
  <si>
    <t>INE020B08AF2</t>
  </si>
  <si>
    <t>Name of the Scheme         : L&amp;T FMP Series XVIII - Plan C 1178 Days (A Closed-ended Debt Scheme)</t>
  </si>
  <si>
    <t>Walwhan Renewables Energy Private Limited (Corporate guarantee of Tata Power Company Ltd) **</t>
  </si>
  <si>
    <t>INE296N08022</t>
  </si>
  <si>
    <t>INE945S07074</t>
  </si>
  <si>
    <t>INE105N07639</t>
  </si>
  <si>
    <t>SBI Cards &amp; Payment Services Private Limited **</t>
  </si>
  <si>
    <t>INE018E08060</t>
  </si>
  <si>
    <t>Mahindra &amp; Mahindra Financial Services Limited **</t>
  </si>
  <si>
    <t>IND AAA</t>
  </si>
  <si>
    <t>INE774D07TC9</t>
  </si>
  <si>
    <t>INE660A07PX0</t>
  </si>
  <si>
    <t>INE134E08JW1</t>
  </si>
  <si>
    <t>INE377Y07052</t>
  </si>
  <si>
    <t>Tata Steel Limited **</t>
  </si>
  <si>
    <t>BWR AA</t>
  </si>
  <si>
    <t>INE081A08181</t>
  </si>
  <si>
    <t>Amba River Coke Limited (Subsidiary of JSW Steel Ltd) **</t>
  </si>
  <si>
    <t>INE503N07023</t>
  </si>
  <si>
    <t>INE027E07899</t>
  </si>
  <si>
    <t>Aditya Birla Housing Finance Limited **</t>
  </si>
  <si>
    <t>INE831R07235</t>
  </si>
  <si>
    <t>All corporate ratings are assigned by rating agencies like CRISIL; CARE; ICRA; IND ,BWR.</t>
  </si>
  <si>
    <t>All corporate ratings are assigned by rating agencies like CRISIL; CARE; ICRA; IND,BWR.</t>
  </si>
  <si>
    <t>MONEY MARKET INSTRUMENT</t>
  </si>
  <si>
    <t>Certificate of Deposit**/Commercial Paper**</t>
  </si>
  <si>
    <t xml:space="preserve">National Bank for Agriculture &amp; Rural Development </t>
  </si>
  <si>
    <t>IND A1+</t>
  </si>
  <si>
    <t>INE261F16397</t>
  </si>
  <si>
    <t>CRISIL AA-</t>
  </si>
  <si>
    <t>CARE C</t>
  </si>
  <si>
    <t>91 DAY T-BILL 05-DEC-2019</t>
  </si>
  <si>
    <t>IN002019X235</t>
  </si>
  <si>
    <t>SOVEREIGN</t>
  </si>
  <si>
    <t>INE105N07597</t>
  </si>
  <si>
    <t>CARE AA (CE)</t>
  </si>
  <si>
    <t>INE001A07NU8</t>
  </si>
  <si>
    <t>INE002A08575</t>
  </si>
  <si>
    <t>(CE): "Credit Enhancements"</t>
  </si>
  <si>
    <t>Portfolio as on November 29, 2019</t>
  </si>
  <si>
    <t>Small Industries Development Bank of India</t>
  </si>
  <si>
    <t>CARE A1+</t>
  </si>
  <si>
    <t>INE556F16622</t>
  </si>
  <si>
    <t>National Housing Bank **</t>
  </si>
  <si>
    <t>INE557F08FA4</t>
  </si>
  <si>
    <t>Reliance Broadcast Network Limited (Letter of Comfort/DSRA Guarantee of Reliance Capital) **$</t>
  </si>
  <si>
    <t>$ Security is below investment grade or default.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</si>
</sst>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Rs. -400A]#,##0.0000"/>
    <numFmt numFmtId="181" formatCode="_(* #,##0_);_(* \(#,##0\);_(* &quot;-&quot;??_);_(@_)"/>
    <numFmt numFmtId="182" formatCode="0.00\%;\-0.00\%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&quot;$&quot;#,##0.0000"/>
    <numFmt numFmtId="188" formatCode="#,###;\(#,###\)"/>
    <numFmt numFmtId="189" formatCode="#,##0.00;\(#,##0.00\)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  <numFmt numFmtId="196" formatCode="[$Re -400A]#,##0.0000"/>
    <numFmt numFmtId="197" formatCode="[$Rs -400A]#,##0.0000"/>
    <numFmt numFmtId="198" formatCode="0.0%"/>
    <numFmt numFmtId="199" formatCode="#,##0.00%"/>
    <numFmt numFmtId="200" formatCode="0.000000000000"/>
    <numFmt numFmtId="201" formatCode="#,0##.00"/>
    <numFmt numFmtId="202" formatCode="#,##0.000"/>
    <numFmt numFmtId="203" formatCode="#,##0.0000"/>
    <numFmt numFmtId="204" formatCode="#,##0.000000000000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61" applyFont="1" applyFill="1">
      <alignment/>
      <protection/>
    </xf>
    <xf numFmtId="179" fontId="3" fillId="0" borderId="0" xfId="45" applyFont="1" applyFill="1" applyAlignment="1">
      <alignment/>
    </xf>
    <xf numFmtId="0" fontId="3" fillId="33" borderId="0" xfId="59" applyFont="1" applyFill="1" applyAlignment="1">
      <alignment horizontal="left"/>
      <protection/>
    </xf>
    <xf numFmtId="0" fontId="3" fillId="33" borderId="0" xfId="59" applyFont="1" applyFill="1">
      <alignment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2" fontId="3" fillId="0" borderId="0" xfId="60" applyNumberFormat="1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/>
      <protection/>
    </xf>
    <xf numFmtId="0" fontId="3" fillId="0" borderId="0" xfId="60" applyFont="1" applyFill="1" applyBorder="1" applyAlignment="1">
      <alignment horizontal="left" vertical="top" wrapText="1" readingOrder="1"/>
      <protection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4" fontId="3" fillId="0" borderId="0" xfId="61" applyNumberFormat="1" applyFont="1" applyFill="1">
      <alignment/>
      <protection/>
    </xf>
    <xf numFmtId="0" fontId="4" fillId="0" borderId="12" xfId="0" applyFont="1" applyFill="1" applyBorder="1" applyAlignment="1">
      <alignment horizontal="left" vertical="top" readingOrder="1"/>
    </xf>
    <xf numFmtId="4" fontId="3" fillId="0" borderId="0" xfId="60" applyNumberFormat="1" applyFont="1" applyFill="1" applyBorder="1" applyAlignment="1">
      <alignment horizontal="left" vertical="top" readingOrder="1"/>
      <protection/>
    </xf>
    <xf numFmtId="0" fontId="4" fillId="0" borderId="11" xfId="60" applyFont="1" applyFill="1" applyBorder="1" applyAlignment="1">
      <alignment horizontal="left" vertical="top" readingOrder="1"/>
      <protection/>
    </xf>
    <xf numFmtId="3" fontId="4" fillId="33" borderId="0" xfId="59" applyNumberFormat="1" applyFont="1" applyFill="1" applyBorder="1">
      <alignment/>
      <protection/>
    </xf>
    <xf numFmtId="0" fontId="4" fillId="33" borderId="0" xfId="59" applyFont="1" applyFill="1" applyBorder="1">
      <alignment/>
      <protection/>
    </xf>
    <xf numFmtId="0" fontId="3" fillId="33" borderId="11" xfId="59" applyFont="1" applyFill="1" applyBorder="1">
      <alignment/>
      <protection/>
    </xf>
    <xf numFmtId="0" fontId="4" fillId="0" borderId="13" xfId="59" applyFont="1" applyFill="1" applyBorder="1" applyAlignment="1">
      <alignment horizontal="left"/>
      <protection/>
    </xf>
    <xf numFmtId="179" fontId="4" fillId="0" borderId="14" xfId="42" applyFont="1" applyFill="1" applyBorder="1" applyAlignment="1">
      <alignment/>
    </xf>
    <xf numFmtId="3" fontId="4" fillId="0" borderId="15" xfId="59" applyNumberFormat="1" applyFont="1" applyFill="1" applyBorder="1">
      <alignment/>
      <protection/>
    </xf>
    <xf numFmtId="0" fontId="4" fillId="0" borderId="15" xfId="59" applyFont="1" applyFill="1" applyBorder="1">
      <alignment/>
      <protection/>
    </xf>
    <xf numFmtId="179" fontId="3" fillId="0" borderId="16" xfId="59" applyNumberFormat="1" applyFont="1" applyFill="1" applyBorder="1" applyAlignment="1">
      <alignment horizontal="left"/>
      <protection/>
    </xf>
    <xf numFmtId="179" fontId="3" fillId="0" borderId="16" xfId="42" applyFont="1" applyFill="1" applyBorder="1" applyAlignment="1">
      <alignment/>
    </xf>
    <xf numFmtId="179" fontId="3" fillId="0" borderId="11" xfId="59" applyNumberFormat="1" applyFont="1" applyFill="1" applyBorder="1" applyAlignment="1">
      <alignment/>
      <protection/>
    </xf>
    <xf numFmtId="0" fontId="3" fillId="0" borderId="11" xfId="59" applyFont="1" applyFill="1" applyBorder="1">
      <alignment/>
      <protection/>
    </xf>
    <xf numFmtId="0" fontId="4" fillId="0" borderId="11" xfId="59" applyFont="1" applyFill="1" applyBorder="1">
      <alignment/>
      <protection/>
    </xf>
    <xf numFmtId="179" fontId="3" fillId="0" borderId="16" xfId="42" applyFont="1" applyFill="1" applyBorder="1" applyAlignment="1">
      <alignment/>
    </xf>
    <xf numFmtId="181" fontId="3" fillId="0" borderId="11" xfId="42" applyNumberFormat="1" applyFont="1" applyFill="1" applyBorder="1" applyAlignment="1">
      <alignment/>
    </xf>
    <xf numFmtId="0" fontId="4" fillId="0" borderId="14" xfId="59" applyNumberFormat="1" applyFont="1" applyFill="1" applyBorder="1" applyAlignment="1">
      <alignment horizontal="center" vertical="top" wrapText="1" readingOrder="1"/>
      <protection/>
    </xf>
    <xf numFmtId="0" fontId="4" fillId="33" borderId="10" xfId="59" applyFont="1" applyFill="1" applyBorder="1" applyAlignment="1">
      <alignment horizontal="left" vertical="top" readingOrder="1"/>
      <protection/>
    </xf>
    <xf numFmtId="2" fontId="4" fillId="33" borderId="0" xfId="59" applyNumberFormat="1" applyFont="1" applyFill="1" applyBorder="1" applyAlignment="1">
      <alignment horizontal="left" vertical="top" readingOrder="1"/>
      <protection/>
    </xf>
    <xf numFmtId="0" fontId="4" fillId="33" borderId="0" xfId="59" applyFont="1" applyFill="1" applyBorder="1" applyAlignment="1">
      <alignment horizontal="left" vertical="top" readingOrder="1"/>
      <protection/>
    </xf>
    <xf numFmtId="4" fontId="4" fillId="33" borderId="0" xfId="59" applyNumberFormat="1" applyFont="1" applyFill="1" applyBorder="1" applyAlignment="1">
      <alignment horizontal="left" vertical="top" readingOrder="1"/>
      <protection/>
    </xf>
    <xf numFmtId="0" fontId="4" fillId="33" borderId="11" xfId="59" applyFont="1" applyFill="1" applyBorder="1" applyAlignment="1">
      <alignment horizontal="left" vertical="top" readingOrder="1"/>
      <protection/>
    </xf>
    <xf numFmtId="0" fontId="4" fillId="0" borderId="11" xfId="59" applyFont="1" applyFill="1" applyBorder="1" applyAlignment="1">
      <alignment horizontal="left" vertical="top" readingOrder="1"/>
      <protection/>
    </xf>
    <xf numFmtId="0" fontId="3" fillId="33" borderId="10" xfId="59" applyFont="1" applyFill="1" applyBorder="1" applyAlignment="1">
      <alignment horizontal="left" vertical="top"/>
      <protection/>
    </xf>
    <xf numFmtId="0" fontId="3" fillId="33" borderId="0" xfId="59" applyFont="1" applyFill="1" applyBorder="1" applyAlignment="1">
      <alignment vertical="top"/>
      <protection/>
    </xf>
    <xf numFmtId="4" fontId="3" fillId="33" borderId="0" xfId="59" applyNumberFormat="1" applyFont="1" applyFill="1" applyBorder="1" applyAlignment="1">
      <alignment vertical="top"/>
      <protection/>
    </xf>
    <xf numFmtId="0" fontId="4" fillId="33" borderId="0" xfId="59" applyFont="1" applyFill="1" applyBorder="1" applyAlignment="1">
      <alignment horizontal="left" vertical="top"/>
      <protection/>
    </xf>
    <xf numFmtId="0" fontId="3" fillId="0" borderId="0" xfId="60" applyFont="1" applyFill="1" applyBorder="1" applyAlignment="1">
      <alignment horizontal="left" vertical="top"/>
      <protection/>
    </xf>
    <xf numFmtId="0" fontId="3" fillId="0" borderId="11" xfId="60" applyFont="1" applyFill="1" applyBorder="1" applyAlignment="1">
      <alignment horizontal="left"/>
      <protection/>
    </xf>
    <xf numFmtId="179" fontId="3" fillId="0" borderId="0" xfId="61" applyNumberFormat="1" applyFont="1" applyFill="1">
      <alignment/>
      <protection/>
    </xf>
    <xf numFmtId="179" fontId="3" fillId="33" borderId="16" xfId="59" applyNumberFormat="1" applyFont="1" applyFill="1" applyBorder="1" applyAlignment="1">
      <alignment horizontal="left"/>
      <protection/>
    </xf>
    <xf numFmtId="179" fontId="4" fillId="33" borderId="14" xfId="42" applyFont="1" applyFill="1" applyBorder="1" applyAlignment="1">
      <alignment/>
    </xf>
    <xf numFmtId="181" fontId="3" fillId="33" borderId="11" xfId="42" applyNumberFormat="1" applyFont="1" applyFill="1" applyBorder="1" applyAlignment="1">
      <alignment/>
    </xf>
    <xf numFmtId="0" fontId="3" fillId="33" borderId="11" xfId="59" applyFont="1" applyFill="1" applyBorder="1">
      <alignment/>
      <protection/>
    </xf>
    <xf numFmtId="0" fontId="4" fillId="33" borderId="11" xfId="59" applyFont="1" applyFill="1" applyBorder="1">
      <alignment/>
      <protection/>
    </xf>
    <xf numFmtId="179" fontId="3" fillId="33" borderId="11" xfId="59" applyNumberFormat="1" applyFont="1" applyFill="1" applyBorder="1" applyAlignment="1">
      <alignment/>
      <protection/>
    </xf>
    <xf numFmtId="181" fontId="3" fillId="33" borderId="11" xfId="42" applyNumberFormat="1" applyFont="1" applyFill="1" applyBorder="1" applyAlignment="1">
      <alignment/>
    </xf>
    <xf numFmtId="179" fontId="4" fillId="33" borderId="11" xfId="42" applyFont="1" applyFill="1" applyBorder="1" applyAlignment="1">
      <alignment/>
    </xf>
    <xf numFmtId="179" fontId="4" fillId="0" borderId="14" xfId="59" applyNumberFormat="1" applyFont="1" applyFill="1" applyBorder="1" applyAlignment="1">
      <alignment/>
      <protection/>
    </xf>
    <xf numFmtId="181" fontId="4" fillId="0" borderId="11" xfId="42" applyNumberFormat="1" applyFont="1" applyFill="1" applyBorder="1" applyAlignment="1">
      <alignment/>
    </xf>
    <xf numFmtId="179" fontId="3" fillId="0" borderId="16" xfId="59" applyNumberFormat="1" applyFont="1" applyFill="1" applyBorder="1" applyAlignment="1">
      <alignment horizontal="left"/>
      <protection/>
    </xf>
    <xf numFmtId="179" fontId="3" fillId="0" borderId="11" xfId="59" applyNumberFormat="1" applyFont="1" applyFill="1" applyBorder="1" applyAlignment="1">
      <alignment/>
      <protection/>
    </xf>
    <xf numFmtId="181" fontId="3" fillId="0" borderId="11" xfId="42" applyNumberFormat="1" applyFont="1" applyFill="1" applyBorder="1" applyAlignment="1">
      <alignment/>
    </xf>
    <xf numFmtId="0" fontId="3" fillId="0" borderId="11" xfId="59" applyFont="1" applyFill="1" applyBorder="1">
      <alignment/>
      <protection/>
    </xf>
    <xf numFmtId="4" fontId="4" fillId="0" borderId="14" xfId="59" applyNumberFormat="1" applyFont="1" applyFill="1" applyBorder="1" applyAlignment="1">
      <alignment/>
      <protection/>
    </xf>
    <xf numFmtId="4" fontId="3" fillId="0" borderId="11" xfId="59" applyNumberFormat="1" applyFont="1" applyFill="1" applyBorder="1">
      <alignment/>
      <protection/>
    </xf>
    <xf numFmtId="179" fontId="4" fillId="0" borderId="0" xfId="42" applyFont="1" applyFill="1" applyAlignment="1">
      <alignment/>
    </xf>
    <xf numFmtId="4" fontId="4" fillId="0" borderId="0" xfId="59" applyNumberFormat="1" applyFont="1" applyFill="1">
      <alignment/>
      <protection/>
    </xf>
    <xf numFmtId="0" fontId="4" fillId="0" borderId="10" xfId="59" applyFont="1" applyFill="1" applyBorder="1" applyAlignment="1">
      <alignment horizontal="left"/>
      <protection/>
    </xf>
    <xf numFmtId="179" fontId="4" fillId="0" borderId="0" xfId="42" applyFont="1" applyFill="1" applyBorder="1" applyAlignment="1">
      <alignment/>
    </xf>
    <xf numFmtId="3" fontId="4" fillId="0" borderId="0" xfId="59" applyNumberFormat="1" applyFont="1" applyFill="1" applyBorder="1">
      <alignment/>
      <protection/>
    </xf>
    <xf numFmtId="0" fontId="4" fillId="0" borderId="0" xfId="59" applyFont="1" applyFill="1" applyBorder="1">
      <alignment/>
      <protection/>
    </xf>
    <xf numFmtId="179" fontId="4" fillId="0" borderId="14" xfId="42" applyFont="1" applyFill="1" applyBorder="1" applyAlignment="1">
      <alignment/>
    </xf>
    <xf numFmtId="179" fontId="3" fillId="0" borderId="11" xfId="42" applyFont="1" applyFill="1" applyBorder="1" applyAlignment="1">
      <alignment/>
    </xf>
    <xf numFmtId="181" fontId="3" fillId="0" borderId="0" xfId="61" applyNumberFormat="1" applyFont="1" applyFill="1">
      <alignment/>
      <protection/>
    </xf>
    <xf numFmtId="179" fontId="3" fillId="0" borderId="11" xfId="42" applyFont="1" applyFill="1" applyBorder="1" applyAlignment="1">
      <alignment/>
    </xf>
    <xf numFmtId="179" fontId="4" fillId="0" borderId="11" xfId="42" applyFont="1" applyFill="1" applyBorder="1" applyAlignment="1">
      <alignment/>
    </xf>
    <xf numFmtId="179" fontId="4" fillId="0" borderId="11" xfId="59" applyNumberFormat="1" applyFont="1" applyFill="1" applyBorder="1" applyAlignment="1">
      <alignment/>
      <protection/>
    </xf>
    <xf numFmtId="179" fontId="3" fillId="33" borderId="16" xfId="59" applyNumberFormat="1" applyFont="1" applyFill="1" applyBorder="1" applyAlignment="1">
      <alignment horizontal="left"/>
      <protection/>
    </xf>
    <xf numFmtId="179" fontId="3" fillId="33" borderId="16" xfId="42" applyFont="1" applyFill="1" applyBorder="1" applyAlignment="1">
      <alignment/>
    </xf>
    <xf numFmtId="179" fontId="3" fillId="33" borderId="11" xfId="42" applyFont="1" applyFill="1" applyBorder="1" applyAlignment="1">
      <alignment/>
    </xf>
    <xf numFmtId="179" fontId="4" fillId="33" borderId="16" xfId="59" applyNumberFormat="1" applyFont="1" applyFill="1" applyBorder="1" applyAlignment="1">
      <alignment horizontal="left"/>
      <protection/>
    </xf>
    <xf numFmtId="179" fontId="4" fillId="33" borderId="14" xfId="59" applyNumberFormat="1" applyFont="1" applyFill="1" applyBorder="1" applyAlignment="1">
      <alignment/>
      <protection/>
    </xf>
    <xf numFmtId="181" fontId="4" fillId="33" borderId="11" xfId="42" applyNumberFormat="1" applyFont="1" applyFill="1" applyBorder="1" applyAlignment="1">
      <alignment readingOrder="1"/>
    </xf>
    <xf numFmtId="0" fontId="4" fillId="33" borderId="11" xfId="59" applyFont="1" applyFill="1" applyBorder="1">
      <alignment/>
      <protection/>
    </xf>
    <xf numFmtId="181" fontId="3" fillId="33" borderId="11" xfId="42" applyNumberFormat="1" applyFont="1" applyFill="1" applyBorder="1" applyAlignment="1">
      <alignment readingOrder="1"/>
    </xf>
    <xf numFmtId="0" fontId="3" fillId="33" borderId="16" xfId="59" applyFont="1" applyFill="1" applyBorder="1" applyAlignment="1">
      <alignment horizontal="left"/>
      <protection/>
    </xf>
    <xf numFmtId="179" fontId="4" fillId="33" borderId="11" xfId="59" applyNumberFormat="1" applyFont="1" applyFill="1" applyBorder="1" applyAlignment="1">
      <alignment horizontal="center" vertical="top" wrapText="1" readingOrder="1"/>
      <protection/>
    </xf>
    <xf numFmtId="181" fontId="4" fillId="33" borderId="11" xfId="42" applyNumberFormat="1" applyFont="1" applyFill="1" applyBorder="1" applyAlignment="1">
      <alignment horizontal="center" readingOrder="1"/>
    </xf>
    <xf numFmtId="0" fontId="4" fillId="33" borderId="11" xfId="59" applyFont="1" applyFill="1" applyBorder="1" applyAlignment="1">
      <alignment horizontal="center" vertical="top" readingOrder="1"/>
      <protection/>
    </xf>
    <xf numFmtId="0" fontId="3" fillId="33" borderId="17" xfId="59" applyFont="1" applyFill="1" applyBorder="1" applyAlignment="1">
      <alignment horizontal="left"/>
      <protection/>
    </xf>
    <xf numFmtId="3" fontId="4" fillId="33" borderId="11" xfId="59" applyNumberFormat="1" applyFont="1" applyFill="1" applyBorder="1" applyAlignment="1">
      <alignment horizontal="center" vertical="top" readingOrder="1"/>
      <protection/>
    </xf>
    <xf numFmtId="0" fontId="4" fillId="33" borderId="12" xfId="59" applyFont="1" applyFill="1" applyBorder="1" applyAlignment="1">
      <alignment horizontal="center" vertical="top" readingOrder="1"/>
      <protection/>
    </xf>
    <xf numFmtId="0" fontId="4" fillId="33" borderId="12" xfId="59" applyFont="1" applyFill="1" applyBorder="1" applyAlignment="1">
      <alignment horizontal="center" vertical="top" wrapText="1" readingOrder="1"/>
      <protection/>
    </xf>
    <xf numFmtId="4" fontId="4" fillId="33" borderId="14" xfId="59" applyNumberFormat="1" applyFont="1" applyFill="1" applyBorder="1" applyAlignment="1">
      <alignment horizontal="center" vertical="top" readingOrder="1"/>
      <protection/>
    </xf>
    <xf numFmtId="0" fontId="4" fillId="33" borderId="14" xfId="59" applyFont="1" applyFill="1" applyBorder="1" applyAlignment="1">
      <alignment horizontal="center" vertical="top" readingOrder="1"/>
      <protection/>
    </xf>
    <xf numFmtId="0" fontId="4" fillId="33" borderId="10" xfId="59" applyFont="1" applyFill="1" applyBorder="1" applyAlignment="1">
      <alignment horizontal="left" vertical="top"/>
      <protection/>
    </xf>
    <xf numFmtId="4" fontId="4" fillId="33" borderId="0" xfId="59" applyNumberFormat="1" applyFont="1" applyFill="1" applyBorder="1" applyAlignment="1">
      <alignment horizontal="left" vertical="top"/>
      <protection/>
    </xf>
    <xf numFmtId="3" fontId="4" fillId="33" borderId="15" xfId="59" applyNumberFormat="1" applyFont="1" applyFill="1" applyBorder="1">
      <alignment/>
      <protection/>
    </xf>
    <xf numFmtId="0" fontId="4" fillId="33" borderId="15" xfId="59" applyFont="1" applyFill="1" applyBorder="1">
      <alignment/>
      <protection/>
    </xf>
    <xf numFmtId="3" fontId="3" fillId="33" borderId="11" xfId="59" applyNumberFormat="1" applyFont="1" applyFill="1" applyBorder="1" applyAlignment="1">
      <alignment/>
      <protection/>
    </xf>
    <xf numFmtId="181" fontId="4" fillId="33" borderId="11" xfId="42" applyNumberFormat="1" applyFont="1" applyFill="1" applyBorder="1" applyAlignment="1">
      <alignment/>
    </xf>
    <xf numFmtId="0" fontId="3" fillId="0" borderId="10" xfId="59" applyFont="1" applyFill="1" applyBorder="1" applyAlignment="1">
      <alignment horizontal="left"/>
      <protection/>
    </xf>
    <xf numFmtId="2" fontId="3" fillId="0" borderId="0" xfId="0" applyNumberFormat="1" applyFont="1" applyFill="1" applyBorder="1" applyAlignment="1">
      <alignment horizontal="left" vertical="top" readingOrder="1"/>
    </xf>
    <xf numFmtId="179" fontId="4" fillId="33" borderId="14" xfId="42" applyFont="1" applyFill="1" applyBorder="1" applyAlignment="1">
      <alignment/>
    </xf>
    <xf numFmtId="179" fontId="3" fillId="33" borderId="16" xfId="42" applyFont="1" applyFill="1" applyBorder="1" applyAlignment="1">
      <alignment/>
    </xf>
    <xf numFmtId="2" fontId="3" fillId="33" borderId="16" xfId="59" applyNumberFormat="1" applyFont="1" applyFill="1" applyBorder="1" applyAlignment="1">
      <alignment/>
      <protection/>
    </xf>
    <xf numFmtId="2" fontId="4" fillId="33" borderId="12" xfId="59" applyNumberFormat="1" applyFont="1" applyFill="1" applyBorder="1" applyAlignment="1">
      <alignment horizontal="center" vertical="top" wrapText="1" readingOrder="1"/>
      <protection/>
    </xf>
    <xf numFmtId="2" fontId="4" fillId="33" borderId="0" xfId="59" applyNumberFormat="1" applyFont="1" applyFill="1" applyBorder="1" applyAlignment="1">
      <alignment horizontal="left" vertical="top"/>
      <protection/>
    </xf>
    <xf numFmtId="0" fontId="3" fillId="0" borderId="10" xfId="60" applyFont="1" applyFill="1" applyBorder="1" applyAlignment="1">
      <alignment vertical="top"/>
      <protection/>
    </xf>
    <xf numFmtId="0" fontId="3" fillId="0" borderId="0" xfId="60" applyFont="1" applyFill="1" applyBorder="1" applyAlignment="1">
      <alignment vertical="top"/>
      <protection/>
    </xf>
    <xf numFmtId="2" fontId="4" fillId="33" borderId="0" xfId="59" applyNumberFormat="1" applyFont="1" applyFill="1" applyBorder="1" applyAlignment="1">
      <alignment/>
      <protection/>
    </xf>
    <xf numFmtId="179" fontId="4" fillId="33" borderId="0" xfId="42" applyFont="1" applyFill="1" applyBorder="1" applyAlignment="1">
      <alignment/>
    </xf>
    <xf numFmtId="0" fontId="3" fillId="33" borderId="11" xfId="59" applyFont="1" applyFill="1" applyBorder="1">
      <alignment/>
      <protection/>
    </xf>
    <xf numFmtId="0" fontId="3" fillId="0" borderId="10" xfId="60" applyFont="1" applyFill="1" applyBorder="1" applyAlignment="1">
      <alignment vertical="top" readingOrder="1"/>
      <protection/>
    </xf>
    <xf numFmtId="0" fontId="3" fillId="0" borderId="0" xfId="60" applyFont="1" applyFill="1" applyBorder="1" applyAlignment="1">
      <alignment vertical="top" readingOrder="1"/>
      <protection/>
    </xf>
    <xf numFmtId="0" fontId="3" fillId="0" borderId="11" xfId="60" applyFont="1" applyFill="1" applyBorder="1" applyAlignment="1">
      <alignment vertical="top" readingOrder="1"/>
      <protection/>
    </xf>
    <xf numFmtId="179" fontId="4" fillId="33" borderId="11" xfId="59" applyNumberFormat="1" applyFont="1" applyFill="1" applyBorder="1" applyAlignment="1">
      <alignment/>
      <protection/>
    </xf>
    <xf numFmtId="0" fontId="3" fillId="33" borderId="0" xfId="59" applyFont="1" applyFill="1" applyBorder="1">
      <alignment/>
      <protection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0" fontId="3" fillId="0" borderId="11" xfId="0" applyFont="1" applyFill="1" applyBorder="1" applyAlignment="1">
      <alignment horizontal="left" vertical="top" readingOrder="1"/>
    </xf>
    <xf numFmtId="0" fontId="3" fillId="0" borderId="0" xfId="0" applyFont="1" applyFill="1" applyBorder="1" applyAlignment="1">
      <alignment horizontal="left" vertical="top" readingOrder="1"/>
    </xf>
    <xf numFmtId="0" fontId="0" fillId="0" borderId="0" xfId="0" applyAlignment="1">
      <alignment/>
    </xf>
    <xf numFmtId="0" fontId="4" fillId="33" borderId="18" xfId="59" applyFont="1" applyFill="1" applyBorder="1" applyAlignment="1">
      <alignment horizontal="left" vertical="top" readingOrder="1"/>
      <protection/>
    </xf>
    <xf numFmtId="0" fontId="4" fillId="33" borderId="19" xfId="59" applyFont="1" applyFill="1" applyBorder="1" applyAlignment="1">
      <alignment horizontal="left" vertical="top"/>
      <protection/>
    </xf>
    <xf numFmtId="4" fontId="3" fillId="33" borderId="19" xfId="59" applyNumberFormat="1" applyFont="1" applyFill="1" applyBorder="1" applyAlignment="1">
      <alignment vertical="top"/>
      <protection/>
    </xf>
    <xf numFmtId="0" fontId="3" fillId="33" borderId="19" xfId="59" applyFont="1" applyFill="1" applyBorder="1" applyAlignment="1">
      <alignment vertical="top"/>
      <protection/>
    </xf>
    <xf numFmtId="2" fontId="3" fillId="33" borderId="19" xfId="59" applyNumberFormat="1" applyFont="1" applyFill="1" applyBorder="1" applyAlignment="1">
      <alignment vertical="top"/>
      <protection/>
    </xf>
    <xf numFmtId="0" fontId="3" fillId="33" borderId="20" xfId="59" applyFont="1" applyFill="1" applyBorder="1" applyAlignment="1">
      <alignment horizontal="left" vertical="top"/>
      <protection/>
    </xf>
    <xf numFmtId="0" fontId="4" fillId="33" borderId="21" xfId="59" applyFont="1" applyFill="1" applyBorder="1" applyAlignment="1">
      <alignment horizontal="left" vertical="top" readingOrder="1"/>
      <protection/>
    </xf>
    <xf numFmtId="0" fontId="4" fillId="33" borderId="22" xfId="59" applyFont="1" applyFill="1" applyBorder="1" applyAlignment="1">
      <alignment horizontal="left" vertical="top"/>
      <protection/>
    </xf>
    <xf numFmtId="0" fontId="4" fillId="33" borderId="22" xfId="59" applyFont="1" applyFill="1" applyBorder="1" applyAlignment="1">
      <alignment horizontal="left" vertical="top" readingOrder="1"/>
      <protection/>
    </xf>
    <xf numFmtId="0" fontId="4" fillId="33" borderId="23" xfId="59" applyFont="1" applyFill="1" applyBorder="1" applyAlignment="1">
      <alignment horizontal="center" vertical="top" readingOrder="1"/>
      <protection/>
    </xf>
    <xf numFmtId="0" fontId="4" fillId="33" borderId="24" xfId="59" applyFont="1" applyFill="1" applyBorder="1" applyAlignment="1">
      <alignment horizontal="center" vertical="top" readingOrder="1"/>
      <protection/>
    </xf>
    <xf numFmtId="0" fontId="4" fillId="33" borderId="21" xfId="59" applyFont="1" applyFill="1" applyBorder="1">
      <alignment/>
      <protection/>
    </xf>
    <xf numFmtId="179" fontId="3" fillId="33" borderId="25" xfId="59" applyNumberFormat="1" applyFont="1" applyFill="1" applyBorder="1" applyAlignment="1">
      <alignment horizontal="left"/>
      <protection/>
    </xf>
    <xf numFmtId="0" fontId="3" fillId="33" borderId="21" xfId="59" applyFont="1" applyFill="1" applyBorder="1">
      <alignment/>
      <protection/>
    </xf>
    <xf numFmtId="0" fontId="4" fillId="33" borderId="26" xfId="59" applyFont="1" applyFill="1" applyBorder="1">
      <alignment/>
      <protection/>
    </xf>
    <xf numFmtId="0" fontId="4" fillId="33" borderId="27" xfId="59" applyFont="1" applyFill="1" applyBorder="1" applyAlignment="1">
      <alignment horizontal="left"/>
      <protection/>
    </xf>
    <xf numFmtId="0" fontId="4" fillId="33" borderId="22" xfId="59" applyFont="1" applyFill="1" applyBorder="1" applyAlignment="1">
      <alignment horizontal="left"/>
      <protection/>
    </xf>
    <xf numFmtId="0" fontId="4" fillId="0" borderId="21" xfId="60" applyFont="1" applyFill="1" applyBorder="1" applyAlignment="1">
      <alignment horizontal="left" vertical="top" readingOrder="1"/>
      <protection/>
    </xf>
    <xf numFmtId="0" fontId="3" fillId="0" borderId="22" xfId="60" applyFont="1" applyFill="1" applyBorder="1" applyAlignment="1">
      <alignment horizontal="left" vertical="top" readingOrder="1"/>
      <protection/>
    </xf>
    <xf numFmtId="0" fontId="4" fillId="0" borderId="23" xfId="0" applyFont="1" applyFill="1" applyBorder="1" applyAlignment="1">
      <alignment horizontal="left" vertical="top" readingOrder="1"/>
    </xf>
    <xf numFmtId="4" fontId="3" fillId="33" borderId="11" xfId="42" applyNumberFormat="1" applyFont="1" applyFill="1" applyBorder="1" applyAlignment="1">
      <alignment/>
    </xf>
    <xf numFmtId="0" fontId="0" fillId="0" borderId="0" xfId="0" applyAlignment="1">
      <alignment/>
    </xf>
    <xf numFmtId="4" fontId="4" fillId="33" borderId="14" xfId="42" applyNumberFormat="1" applyFont="1" applyFill="1" applyBorder="1" applyAlignment="1">
      <alignment/>
    </xf>
    <xf numFmtId="4" fontId="3" fillId="33" borderId="11" xfId="59" applyNumberFormat="1" applyFont="1" applyFill="1" applyBorder="1" applyAlignment="1">
      <alignment/>
      <protection/>
    </xf>
    <xf numFmtId="4" fontId="3" fillId="33" borderId="11" xfId="42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34" borderId="0" xfId="61" applyFont="1" applyFill="1">
      <alignment/>
      <protection/>
    </xf>
    <xf numFmtId="0" fontId="0" fillId="34" borderId="0" xfId="0" applyFill="1" applyAlignment="1">
      <alignment/>
    </xf>
    <xf numFmtId="179" fontId="3" fillId="34" borderId="0" xfId="59" applyNumberFormat="1" applyFont="1" applyFill="1">
      <alignment/>
      <protection/>
    </xf>
    <xf numFmtId="179" fontId="3" fillId="34" borderId="0" xfId="61" applyNumberFormat="1" applyFont="1" applyFill="1">
      <alignment/>
      <protection/>
    </xf>
    <xf numFmtId="0" fontId="3" fillId="34" borderId="0" xfId="61" applyFont="1" applyFill="1" applyAlignment="1">
      <alignment horizontal="left"/>
      <protection/>
    </xf>
    <xf numFmtId="4" fontId="4" fillId="0" borderId="21" xfId="59" applyNumberFormat="1" applyFont="1" applyFill="1" applyBorder="1">
      <alignment/>
      <protection/>
    </xf>
    <xf numFmtId="0" fontId="4" fillId="0" borderId="21" xfId="59" applyFont="1" applyFill="1" applyBorder="1">
      <alignment/>
      <protection/>
    </xf>
    <xf numFmtId="0" fontId="3" fillId="0" borderId="21" xfId="59" applyNumberFormat="1" applyFont="1" applyFill="1" applyBorder="1" applyAlignment="1" applyProtection="1">
      <alignment/>
      <protection/>
    </xf>
    <xf numFmtId="0" fontId="4" fillId="33" borderId="21" xfId="59" applyFont="1" applyFill="1" applyBorder="1">
      <alignment/>
      <protection/>
    </xf>
    <xf numFmtId="0" fontId="3" fillId="33" borderId="21" xfId="59" applyFont="1" applyFill="1" applyBorder="1">
      <alignment/>
      <protection/>
    </xf>
    <xf numFmtId="0" fontId="3" fillId="0" borderId="28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0" fontId="0" fillId="0" borderId="0" xfId="0" applyAlignment="1">
      <alignment/>
    </xf>
    <xf numFmtId="0" fontId="3" fillId="33" borderId="16" xfId="59" applyFont="1" applyFill="1" applyBorder="1">
      <alignment/>
      <protection/>
    </xf>
    <xf numFmtId="0" fontId="3" fillId="33" borderId="17" xfId="59" applyFont="1" applyFill="1" applyBorder="1">
      <alignment/>
      <protection/>
    </xf>
    <xf numFmtId="4" fontId="3" fillId="33" borderId="16" xfId="59" applyNumberFormat="1" applyFont="1" applyFill="1" applyBorder="1" applyAlignment="1">
      <alignment/>
      <protection/>
    </xf>
    <xf numFmtId="4" fontId="3" fillId="33" borderId="16" xfId="59" applyNumberFormat="1" applyFont="1" applyFill="1" applyBorder="1">
      <alignment/>
      <protection/>
    </xf>
    <xf numFmtId="4" fontId="3" fillId="33" borderId="13" xfId="59" applyNumberFormat="1" applyFont="1" applyFill="1" applyBorder="1">
      <alignment/>
      <protection/>
    </xf>
    <xf numFmtId="4" fontId="3" fillId="0" borderId="11" xfId="59" applyNumberFormat="1" applyFont="1" applyFill="1" applyBorder="1" applyAlignment="1">
      <alignment/>
      <protection/>
    </xf>
    <xf numFmtId="4" fontId="4" fillId="33" borderId="14" xfId="42" applyNumberFormat="1" applyFont="1" applyFill="1" applyBorder="1" applyAlignment="1">
      <alignment/>
    </xf>
    <xf numFmtId="4" fontId="4" fillId="0" borderId="14" xfId="59" applyNumberFormat="1" applyFont="1" applyFill="1" applyBorder="1" applyAlignment="1">
      <alignment/>
      <protection/>
    </xf>
    <xf numFmtId="4" fontId="3" fillId="34" borderId="0" xfId="61" applyNumberFormat="1" applyFont="1" applyFill="1">
      <alignment/>
      <protection/>
    </xf>
    <xf numFmtId="0" fontId="0" fillId="0" borderId="0" xfId="0" applyAlignment="1">
      <alignment/>
    </xf>
    <xf numFmtId="0" fontId="3" fillId="33" borderId="22" xfId="59" applyFont="1" applyFill="1" applyBorder="1" applyAlignment="1">
      <alignment horizontal="left" vertical="top"/>
      <protection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0" fontId="4" fillId="33" borderId="0" xfId="59" applyFont="1" applyFill="1" applyBorder="1">
      <alignment/>
      <protection/>
    </xf>
    <xf numFmtId="179" fontId="3" fillId="33" borderId="11" xfId="59" applyNumberFormat="1" applyFont="1" applyFill="1" applyBorder="1" applyAlignment="1">
      <alignment horizontal="left"/>
      <protection/>
    </xf>
    <xf numFmtId="179" fontId="3" fillId="0" borderId="0" xfId="42" applyFont="1" applyFill="1" applyBorder="1" applyAlignment="1">
      <alignment horizontal="left" vertical="top" readingOrder="1"/>
    </xf>
    <xf numFmtId="200" fontId="3" fillId="0" borderId="22" xfId="60" applyNumberFormat="1" applyFont="1" applyFill="1" applyBorder="1" applyAlignment="1">
      <alignment horizontal="left" vertical="top" readingOrder="1"/>
      <protection/>
    </xf>
    <xf numFmtId="4" fontId="0" fillId="34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4" fillId="0" borderId="11" xfId="59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6" fillId="35" borderId="29" xfId="0" applyNumberFormat="1" applyFont="1" applyFill="1" applyBorder="1" applyAlignment="1">
      <alignment horizontal="right"/>
    </xf>
    <xf numFmtId="0" fontId="0" fillId="0" borderId="0" xfId="0" applyAlignment="1">
      <alignment/>
    </xf>
    <xf numFmtId="181" fontId="3" fillId="33" borderId="11" xfId="42" applyNumberFormat="1" applyFont="1" applyFill="1" applyBorder="1" applyAlignment="1">
      <alignment/>
    </xf>
    <xf numFmtId="4" fontId="3" fillId="33" borderId="16" xfId="42" applyNumberFormat="1" applyFont="1" applyFill="1" applyBorder="1" applyAlignment="1">
      <alignment/>
    </xf>
    <xf numFmtId="0" fontId="3" fillId="0" borderId="11" xfId="59" applyFont="1" applyFill="1" applyBorder="1">
      <alignment/>
      <protection/>
    </xf>
    <xf numFmtId="181" fontId="3" fillId="0" borderId="11" xfId="42" applyNumberFormat="1" applyFont="1" applyFill="1" applyBorder="1" applyAlignment="1">
      <alignment/>
    </xf>
    <xf numFmtId="4" fontId="3" fillId="0" borderId="11" xfId="59" applyNumberFormat="1" applyFont="1" applyFill="1" applyBorder="1" applyAlignment="1">
      <alignment/>
      <protection/>
    </xf>
    <xf numFmtId="4" fontId="3" fillId="0" borderId="16" xfId="42" applyNumberFormat="1" applyFont="1" applyFill="1" applyBorder="1" applyAlignment="1">
      <alignment/>
    </xf>
    <xf numFmtId="4" fontId="3" fillId="0" borderId="11" xfId="42" applyNumberFormat="1" applyFont="1" applyFill="1" applyBorder="1" applyAlignment="1">
      <alignment/>
    </xf>
    <xf numFmtId="4" fontId="3" fillId="33" borderId="11" xfId="59" applyNumberFormat="1" applyFont="1" applyFill="1" applyBorder="1" applyAlignment="1">
      <alignment vertical="top"/>
      <protection/>
    </xf>
    <xf numFmtId="2" fontId="4" fillId="33" borderId="22" xfId="59" applyNumberFormat="1" applyFont="1" applyFill="1" applyBorder="1" applyAlignment="1">
      <alignment horizontal="left"/>
      <protection/>
    </xf>
    <xf numFmtId="181" fontId="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4" fontId="0" fillId="34" borderId="0" xfId="0" applyNumberFormat="1" applyFont="1" applyFill="1" applyAlignment="1">
      <alignment/>
    </xf>
    <xf numFmtId="180" fontId="3" fillId="34" borderId="0" xfId="61" applyNumberFormat="1" applyFont="1" applyFill="1">
      <alignment/>
      <protection/>
    </xf>
    <xf numFmtId="0" fontId="0" fillId="0" borderId="0" xfId="0" applyAlignment="1">
      <alignment/>
    </xf>
    <xf numFmtId="0" fontId="3" fillId="33" borderId="11" xfId="59" applyFont="1" applyFill="1" applyBorder="1" applyAlignment="1">
      <alignment horizontal="center" vertical="top" readingOrder="1"/>
      <protection/>
    </xf>
    <xf numFmtId="49" fontId="5" fillId="35" borderId="0" xfId="0" applyNumberFormat="1" applyFont="1" applyFill="1" applyBorder="1" applyAlignment="1">
      <alignment horizontal="right"/>
    </xf>
    <xf numFmtId="2" fontId="0" fillId="34" borderId="0" xfId="0" applyNumberFormat="1" applyFill="1" applyAlignment="1">
      <alignment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4" fontId="4" fillId="33" borderId="11" xfId="42" applyNumberFormat="1" applyFont="1" applyFill="1" applyBorder="1" applyAlignment="1">
      <alignment/>
    </xf>
    <xf numFmtId="3" fontId="3" fillId="33" borderId="19" xfId="59" applyNumberFormat="1" applyFont="1" applyFill="1" applyBorder="1" applyAlignment="1">
      <alignment vertical="top"/>
      <protection/>
    </xf>
    <xf numFmtId="3" fontId="4" fillId="33" borderId="0" xfId="59" applyNumberFormat="1" applyFont="1" applyFill="1" applyBorder="1" applyAlignment="1">
      <alignment horizontal="left" vertical="top"/>
      <protection/>
    </xf>
    <xf numFmtId="3" fontId="4" fillId="33" borderId="0" xfId="59" applyNumberFormat="1" applyFont="1" applyFill="1" applyBorder="1" applyAlignment="1">
      <alignment horizontal="left" vertical="top" readingOrder="1"/>
      <protection/>
    </xf>
    <xf numFmtId="3" fontId="4" fillId="33" borderId="14" xfId="59" applyNumberFormat="1" applyFont="1" applyFill="1" applyBorder="1" applyAlignment="1">
      <alignment horizontal="center" vertical="top" readingOrder="1"/>
      <protection/>
    </xf>
    <xf numFmtId="3" fontId="3" fillId="33" borderId="11" xfId="59" applyNumberFormat="1" applyFont="1" applyFill="1" applyBorder="1" applyAlignment="1">
      <alignment horizontal="center" vertical="top" readingOrder="1"/>
      <protection/>
    </xf>
    <xf numFmtId="3" fontId="3" fillId="33" borderId="11" xfId="42" applyNumberFormat="1" applyFont="1" applyFill="1" applyBorder="1" applyAlignment="1">
      <alignment/>
    </xf>
    <xf numFmtId="3" fontId="3" fillId="0" borderId="0" xfId="60" applyNumberFormat="1" applyFont="1" applyFill="1" applyBorder="1" applyAlignment="1">
      <alignment horizontal="left" vertical="top" readingOrder="1"/>
      <protection/>
    </xf>
    <xf numFmtId="3" fontId="3" fillId="0" borderId="0" xfId="60" applyNumberFormat="1" applyFont="1" applyFill="1" applyBorder="1" applyAlignment="1">
      <alignment vertical="top"/>
      <protection/>
    </xf>
    <xf numFmtId="3" fontId="3" fillId="0" borderId="0" xfId="60" applyNumberFormat="1" applyFont="1" applyFill="1" applyBorder="1" applyAlignment="1">
      <alignment vertical="top" readingOrder="1"/>
      <protection/>
    </xf>
    <xf numFmtId="3" fontId="3" fillId="0" borderId="0" xfId="0" applyNumberFormat="1" applyFont="1" applyFill="1" applyBorder="1" applyAlignment="1">
      <alignment horizontal="left" vertical="top" readingOrder="1"/>
    </xf>
    <xf numFmtId="3" fontId="0" fillId="34" borderId="0" xfId="0" applyNumberFormat="1" applyFill="1" applyAlignment="1">
      <alignment/>
    </xf>
    <xf numFmtId="0" fontId="4" fillId="0" borderId="11" xfId="59" applyNumberFormat="1" applyFont="1" applyFill="1" applyBorder="1" applyAlignment="1">
      <alignment horizontal="center" vertical="top" wrapText="1" readingOrder="1"/>
      <protection/>
    </xf>
    <xf numFmtId="2" fontId="4" fillId="33" borderId="16" xfId="59" applyNumberFormat="1" applyFont="1" applyFill="1" applyBorder="1" applyAlignment="1">
      <alignment horizontal="center" vertical="top" wrapText="1" readingOrder="1"/>
      <protection/>
    </xf>
    <xf numFmtId="0" fontId="4" fillId="33" borderId="25" xfId="59" applyFont="1" applyFill="1" applyBorder="1" applyAlignment="1">
      <alignment horizontal="center" vertical="top" readingOrder="1"/>
      <protection/>
    </xf>
    <xf numFmtId="0" fontId="0" fillId="0" borderId="0" xfId="0" applyAlignment="1">
      <alignment/>
    </xf>
    <xf numFmtId="0" fontId="3" fillId="33" borderId="21" xfId="59" applyFont="1" applyFill="1" applyBorder="1" applyAlignment="1">
      <alignment horizontal="left" vertical="top" readingOrder="1"/>
      <protection/>
    </xf>
    <xf numFmtId="3" fontId="3" fillId="33" borderId="11" xfId="59" applyNumberFormat="1" applyFont="1" applyFill="1" applyBorder="1" applyAlignment="1">
      <alignment horizontal="right" vertical="top" readingOrder="1"/>
      <protection/>
    </xf>
    <xf numFmtId="0" fontId="3" fillId="0" borderId="11" xfId="59" applyNumberFormat="1" applyFont="1" applyFill="1" applyBorder="1" applyAlignment="1">
      <alignment horizontal="right" vertical="top" wrapText="1" readingOrder="1"/>
      <protection/>
    </xf>
    <xf numFmtId="0" fontId="3" fillId="33" borderId="25" xfId="59" applyFont="1" applyFill="1" applyBorder="1" applyAlignment="1">
      <alignment horizontal="right" vertical="top" readingOrder="1"/>
      <protection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4" fontId="4" fillId="33" borderId="11" xfId="42" applyNumberFormat="1" applyFont="1" applyFill="1" applyBorder="1" applyAlignment="1">
      <alignment/>
    </xf>
    <xf numFmtId="4" fontId="3" fillId="33" borderId="11" xfId="42" applyNumberFormat="1" applyFont="1" applyFill="1" applyBorder="1" applyAlignment="1">
      <alignment/>
    </xf>
    <xf numFmtId="4" fontId="4" fillId="33" borderId="17" xfId="42" applyNumberFormat="1" applyFont="1" applyFill="1" applyBorder="1" applyAlignment="1">
      <alignment/>
    </xf>
    <xf numFmtId="4" fontId="4" fillId="33" borderId="16" xfId="42" applyNumberFormat="1" applyFont="1" applyFill="1" applyBorder="1" applyAlignment="1">
      <alignment/>
    </xf>
    <xf numFmtId="4" fontId="3" fillId="33" borderId="16" xfId="42" applyNumberFormat="1" applyFont="1" applyFill="1" applyBorder="1" applyAlignment="1">
      <alignment/>
    </xf>
    <xf numFmtId="4" fontId="3" fillId="33" borderId="13" xfId="42" applyNumberFormat="1" applyFont="1" applyFill="1" applyBorder="1" applyAlignment="1">
      <alignment/>
    </xf>
    <xf numFmtId="4" fontId="4" fillId="33" borderId="12" xfId="42" applyNumberFormat="1" applyFont="1" applyFill="1" applyBorder="1" applyAlignment="1">
      <alignment/>
    </xf>
    <xf numFmtId="0" fontId="0" fillId="0" borderId="0" xfId="0" applyAlignment="1">
      <alignment/>
    </xf>
    <xf numFmtId="0" fontId="3" fillId="33" borderId="25" xfId="59" applyFont="1" applyFill="1" applyBorder="1" applyAlignment="1">
      <alignment horizontal="center" vertical="top" readingOrder="1"/>
      <protection/>
    </xf>
    <xf numFmtId="0" fontId="3" fillId="0" borderId="21" xfId="59" applyFont="1" applyFill="1" applyBorder="1">
      <alignment/>
      <protection/>
    </xf>
    <xf numFmtId="181" fontId="3" fillId="33" borderId="11" xfId="42" applyNumberFormat="1" applyFont="1" applyFill="1" applyBorder="1" applyAlignment="1">
      <alignment horizontal="right"/>
    </xf>
    <xf numFmtId="179" fontId="0" fillId="34" borderId="0" xfId="42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202" fontId="0" fillId="34" borderId="0" xfId="0" applyNumberFormat="1" applyFill="1" applyAlignment="1">
      <alignment/>
    </xf>
    <xf numFmtId="4" fontId="4" fillId="0" borderId="11" xfId="59" applyNumberFormat="1" applyFont="1" applyFill="1" applyBorder="1" applyAlignment="1">
      <alignment/>
      <protection/>
    </xf>
    <xf numFmtId="4" fontId="3" fillId="0" borderId="21" xfId="59" applyNumberFormat="1" applyFont="1" applyFill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9" fontId="3" fillId="33" borderId="11" xfId="42" applyFont="1" applyFill="1" applyBorder="1" applyAlignment="1">
      <alignment/>
    </xf>
    <xf numFmtId="0" fontId="3" fillId="0" borderId="21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/>
      <protection/>
    </xf>
    <xf numFmtId="0" fontId="3" fillId="0" borderId="22" xfId="60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horizontal="left" vertical="top" wrapText="1" readingOrder="1"/>
    </xf>
    <xf numFmtId="0" fontId="45" fillId="0" borderId="11" xfId="0" applyFont="1" applyBorder="1" applyAlignment="1">
      <alignment horizontal="left" vertical="top" wrapText="1" readingOrder="1"/>
    </xf>
    <xf numFmtId="0" fontId="45" fillId="0" borderId="0" xfId="0" applyFont="1" applyBorder="1" applyAlignment="1">
      <alignment horizontal="left" vertical="top" wrapText="1" readingOrder="1"/>
    </xf>
    <xf numFmtId="0" fontId="45" fillId="0" borderId="10" xfId="0" applyFont="1" applyBorder="1" applyAlignment="1">
      <alignment horizontal="left" vertical="top" wrapText="1" readingOrder="1"/>
    </xf>
    <xf numFmtId="0" fontId="4" fillId="0" borderId="14" xfId="0" applyFont="1" applyFill="1" applyBorder="1" applyAlignment="1" quotePrefix="1">
      <alignment horizontal="center" vertical="top" wrapText="1" readingOrder="1"/>
    </xf>
    <xf numFmtId="0" fontId="4" fillId="0" borderId="30" xfId="0" applyFont="1" applyFill="1" applyBorder="1" applyAlignment="1">
      <alignment horizontal="center" vertical="top" wrapText="1" readingOrder="1"/>
    </xf>
    <xf numFmtId="0" fontId="43" fillId="0" borderId="14" xfId="0" applyFont="1" applyBorder="1" applyAlignment="1">
      <alignment horizontal="center" vertical="top"/>
    </xf>
    <xf numFmtId="0" fontId="43" fillId="0" borderId="31" xfId="0" applyFont="1" applyBorder="1" applyAlignment="1">
      <alignment horizontal="center" vertical="top"/>
    </xf>
    <xf numFmtId="0" fontId="43" fillId="0" borderId="30" xfId="0" applyFont="1" applyBorder="1" applyAlignment="1">
      <alignment horizontal="center" vertical="top"/>
    </xf>
    <xf numFmtId="180" fontId="3" fillId="0" borderId="14" xfId="0" applyNumberFormat="1" applyFont="1" applyFill="1" applyBorder="1" applyAlignment="1">
      <alignment horizontal="center" vertical="top"/>
    </xf>
    <xf numFmtId="180" fontId="3" fillId="0" borderId="30" xfId="0" applyNumberFormat="1" applyFont="1" applyFill="1" applyBorder="1" applyAlignment="1">
      <alignment horizontal="center" vertical="top"/>
    </xf>
    <xf numFmtId="180" fontId="26" fillId="0" borderId="14" xfId="0" applyNumberFormat="1" applyFont="1" applyBorder="1" applyAlignment="1">
      <alignment horizontal="center"/>
    </xf>
    <xf numFmtId="180" fontId="26" fillId="0" borderId="31" xfId="0" applyNumberFormat="1" applyFont="1" applyBorder="1" applyAlignment="1">
      <alignment horizontal="center"/>
    </xf>
    <xf numFmtId="180" fontId="26" fillId="0" borderId="30" xfId="0" applyNumberFormat="1" applyFont="1" applyBorder="1" applyAlignment="1">
      <alignment horizontal="center"/>
    </xf>
    <xf numFmtId="180" fontId="3" fillId="0" borderId="31" xfId="0" applyNumberFormat="1" applyFont="1" applyFill="1" applyBorder="1" applyAlignment="1">
      <alignment horizontal="center" vertical="top"/>
    </xf>
    <xf numFmtId="0" fontId="3" fillId="0" borderId="32" xfId="60" applyFont="1" applyFill="1" applyBorder="1" applyAlignment="1">
      <alignment horizontal="left" vertical="top" readingOrder="1"/>
      <protection/>
    </xf>
    <xf numFmtId="0" fontId="3" fillId="0" borderId="33" xfId="60" applyFont="1" applyFill="1" applyBorder="1" applyAlignment="1">
      <alignment horizontal="left" vertical="top" readingOrder="1"/>
      <protection/>
    </xf>
    <xf numFmtId="0" fontId="3" fillId="0" borderId="34" xfId="60" applyFont="1" applyFill="1" applyBorder="1" applyAlignment="1">
      <alignment horizontal="left" vertical="top" readingOrder="1"/>
      <protection/>
    </xf>
    <xf numFmtId="0" fontId="3" fillId="0" borderId="21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/>
      <protection/>
    </xf>
    <xf numFmtId="0" fontId="3" fillId="0" borderId="22" xfId="60" applyFont="1" applyFill="1" applyBorder="1" applyAlignment="1">
      <alignment horizontal="left"/>
      <protection/>
    </xf>
    <xf numFmtId="0" fontId="3" fillId="0" borderId="11" xfId="60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0" fontId="43" fillId="0" borderId="14" xfId="0" applyFont="1" applyBorder="1" applyAlignment="1">
      <alignment horizontal="center" vertical="top" readingOrder="1"/>
    </xf>
    <xf numFmtId="0" fontId="43" fillId="0" borderId="30" xfId="0" applyFont="1" applyBorder="1" applyAlignment="1">
      <alignment horizontal="center" vertical="top" readingOrder="1"/>
    </xf>
    <xf numFmtId="0" fontId="43" fillId="0" borderId="31" xfId="0" applyFont="1" applyBorder="1" applyAlignment="1">
      <alignment horizontal="center" vertical="top" readingOrder="1"/>
    </xf>
    <xf numFmtId="180" fontId="26" fillId="0" borderId="14" xfId="0" applyNumberFormat="1" applyFont="1" applyBorder="1" applyAlignment="1">
      <alignment horizontal="center" vertical="top" readingOrder="1"/>
    </xf>
    <xf numFmtId="0" fontId="26" fillId="0" borderId="30" xfId="0" applyFont="1" applyBorder="1" applyAlignment="1">
      <alignment horizontal="center" vertical="top" readingOrder="1"/>
    </xf>
    <xf numFmtId="0" fontId="3" fillId="0" borderId="21" xfId="60" applyFont="1" applyFill="1" applyBorder="1" applyAlignment="1" quotePrefix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PORTFOLIOS AS ON 30 Sep 2011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%20&amp;%20T%20and%20Fidelity\L%20&amp;%20T\LIVE\Reporting\2018-2019\Aug18\Portfolio\NAV's%20for%20Opening%20and%20Closing%20Peri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31 July"/>
      <sheetName val="31 Aug"/>
    </sheetNames>
    <sheetDataSet>
      <sheetData sheetId="0">
        <row r="193">
          <cell r="E193">
            <v>10.0753</v>
          </cell>
          <cell r="F193">
            <v>10.1136</v>
          </cell>
        </row>
        <row r="194">
          <cell r="E194">
            <v>10.0753</v>
          </cell>
          <cell r="F194">
            <v>10.1136</v>
          </cell>
        </row>
        <row r="195">
          <cell r="E195">
            <v>10.0722</v>
          </cell>
          <cell r="F195">
            <v>10.1078</v>
          </cell>
        </row>
        <row r="196">
          <cell r="E196">
            <v>10.0722</v>
          </cell>
          <cell r="F196">
            <v>10.1078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2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1.8515625" style="4" customWidth="1"/>
    <col min="2" max="2" width="17.140625" style="4" customWidth="1"/>
    <col min="3" max="3" width="16.28125" style="4" customWidth="1"/>
    <col min="4" max="4" width="15.57421875" style="4" customWidth="1"/>
    <col min="5" max="5" width="11.57421875" style="4" customWidth="1"/>
    <col min="6" max="6" width="15.28125" style="3" customWidth="1"/>
    <col min="7" max="7" width="13.28125" style="1" bestFit="1" customWidth="1"/>
    <col min="8" max="8" width="12.28125" style="13" bestFit="1" customWidth="1"/>
    <col min="9" max="9" width="9.8515625" style="1" bestFit="1" customWidth="1"/>
    <col min="10" max="10" width="10.8515625" style="1" bestFit="1" customWidth="1"/>
    <col min="11" max="13" width="9.140625" style="1" customWidth="1"/>
    <col min="14" max="15" width="9.140625" style="2" customWidth="1"/>
    <col min="16" max="16384" width="9.140625" style="1" customWidth="1"/>
  </cols>
  <sheetData>
    <row r="1" spans="1:6" ht="15">
      <c r="A1" s="36" t="s">
        <v>27</v>
      </c>
      <c r="B1" s="41"/>
      <c r="C1" s="40"/>
      <c r="D1" s="39"/>
      <c r="E1" s="39"/>
      <c r="F1" s="38"/>
    </row>
    <row r="2" spans="1:6" ht="15">
      <c r="A2" s="36" t="s">
        <v>52</v>
      </c>
      <c r="B2" s="41"/>
      <c r="C2" s="92"/>
      <c r="D2" s="41"/>
      <c r="E2" s="41"/>
      <c r="F2" s="91"/>
    </row>
    <row r="3" spans="1:6" ht="15">
      <c r="A3" s="37" t="s">
        <v>55</v>
      </c>
      <c r="B3" s="34"/>
      <c r="C3" s="35"/>
      <c r="D3" s="34"/>
      <c r="E3" s="34"/>
      <c r="F3" s="32"/>
    </row>
    <row r="4" spans="1:6" ht="15">
      <c r="A4" s="84"/>
      <c r="B4" s="34"/>
      <c r="C4" s="35"/>
      <c r="D4" s="34"/>
      <c r="E4" s="34"/>
      <c r="F4" s="32"/>
    </row>
    <row r="5" spans="1:6" ht="34.5" customHeight="1">
      <c r="A5" s="90" t="s">
        <v>26</v>
      </c>
      <c r="B5" s="90" t="s">
        <v>25</v>
      </c>
      <c r="C5" s="89" t="s">
        <v>24</v>
      </c>
      <c r="D5" s="31" t="s">
        <v>23</v>
      </c>
      <c r="E5" s="88" t="s">
        <v>22</v>
      </c>
      <c r="F5" s="87" t="s">
        <v>21</v>
      </c>
    </row>
    <row r="6" spans="1:15" s="13" customFormat="1" ht="15">
      <c r="A6" s="36" t="s">
        <v>51</v>
      </c>
      <c r="B6" s="84"/>
      <c r="C6" s="86"/>
      <c r="D6" s="82"/>
      <c r="E6" s="82"/>
      <c r="F6" s="85"/>
      <c r="G6" s="44"/>
      <c r="I6" s="1"/>
      <c r="J6" s="1"/>
      <c r="K6" s="1"/>
      <c r="L6" s="1"/>
      <c r="M6" s="1"/>
      <c r="N6" s="2"/>
      <c r="O6" s="2"/>
    </row>
    <row r="7" spans="1:15" s="13" customFormat="1" ht="15">
      <c r="A7" s="36" t="s">
        <v>19</v>
      </c>
      <c r="B7" s="84"/>
      <c r="C7" s="83"/>
      <c r="D7" s="82"/>
      <c r="E7" s="82"/>
      <c r="F7" s="81"/>
      <c r="G7" s="44"/>
      <c r="I7" s="1"/>
      <c r="J7" s="1"/>
      <c r="K7" s="1"/>
      <c r="L7" s="1"/>
      <c r="M7" s="1"/>
      <c r="N7" s="2"/>
      <c r="O7" s="2"/>
    </row>
    <row r="8" spans="1:15" s="13" customFormat="1" ht="15">
      <c r="A8" s="36" t="s">
        <v>18</v>
      </c>
      <c r="B8" s="84"/>
      <c r="C8" s="83"/>
      <c r="D8" s="82"/>
      <c r="E8" s="82"/>
      <c r="F8" s="81"/>
      <c r="G8" s="44"/>
      <c r="I8" s="1"/>
      <c r="J8" s="1"/>
      <c r="K8" s="1"/>
      <c r="L8" s="1"/>
      <c r="M8" s="1"/>
      <c r="N8" s="2"/>
      <c r="O8" s="2"/>
    </row>
    <row r="9" spans="1:15" s="13" customFormat="1" ht="15">
      <c r="A9" s="19" t="s">
        <v>50</v>
      </c>
      <c r="B9" s="19" t="s">
        <v>49</v>
      </c>
      <c r="C9" s="80">
        <v>300</v>
      </c>
      <c r="D9" s="50">
        <v>3000.2</v>
      </c>
      <c r="E9" s="50">
        <v>8.39</v>
      </c>
      <c r="F9" s="73" t="s">
        <v>48</v>
      </c>
      <c r="G9" s="44"/>
      <c r="I9" s="1"/>
      <c r="J9" s="1"/>
      <c r="K9" s="69"/>
      <c r="L9" s="1"/>
      <c r="M9" s="1"/>
      <c r="N9" s="2"/>
      <c r="O9" s="2"/>
    </row>
    <row r="10" spans="1:15" s="13" customFormat="1" ht="15">
      <c r="A10" s="79" t="s">
        <v>13</v>
      </c>
      <c r="B10" s="79"/>
      <c r="C10" s="78"/>
      <c r="D10" s="77">
        <f>SUM(D9:D9)</f>
        <v>3000.2</v>
      </c>
      <c r="E10" s="77">
        <f>SUM(E9:E9)</f>
        <v>8.39</v>
      </c>
      <c r="F10" s="76"/>
      <c r="G10" s="44"/>
      <c r="I10" s="1"/>
      <c r="J10" s="1"/>
      <c r="K10" s="1"/>
      <c r="L10" s="1"/>
      <c r="M10" s="1"/>
      <c r="N10" s="2"/>
      <c r="O10" s="2"/>
    </row>
    <row r="11" spans="1:15" s="13" customFormat="1" ht="15">
      <c r="A11" s="49" t="s">
        <v>30</v>
      </c>
      <c r="B11" s="48"/>
      <c r="C11" s="47"/>
      <c r="D11" s="52"/>
      <c r="E11" s="52"/>
      <c r="F11" s="45"/>
      <c r="G11" s="44"/>
      <c r="I11" s="1"/>
      <c r="J11" s="1"/>
      <c r="K11" s="1"/>
      <c r="L11" s="1"/>
      <c r="M11" s="1"/>
      <c r="N11" s="2"/>
      <c r="O11" s="2"/>
    </row>
    <row r="12" spans="1:15" s="13" customFormat="1" ht="15">
      <c r="A12" s="49" t="s">
        <v>18</v>
      </c>
      <c r="B12" s="48"/>
      <c r="C12" s="47"/>
      <c r="D12" s="52"/>
      <c r="E12" s="52"/>
      <c r="F12" s="45"/>
      <c r="G12" s="44"/>
      <c r="I12" s="1"/>
      <c r="J12" s="1"/>
      <c r="K12" s="1"/>
      <c r="L12" s="1"/>
      <c r="M12" s="1"/>
      <c r="N12" s="2"/>
      <c r="O12" s="2"/>
    </row>
    <row r="13" spans="1:15" s="13" customFormat="1" ht="15">
      <c r="A13" s="108" t="s">
        <v>29</v>
      </c>
      <c r="B13" s="48" t="s">
        <v>28</v>
      </c>
      <c r="C13" s="47">
        <v>500</v>
      </c>
      <c r="D13" s="75">
        <v>5479.52</v>
      </c>
      <c r="E13" s="74">
        <v>15.33</v>
      </c>
      <c r="F13" s="73" t="s">
        <v>47</v>
      </c>
      <c r="G13" s="44"/>
      <c r="I13" s="1"/>
      <c r="J13" s="1"/>
      <c r="K13" s="69"/>
      <c r="L13" s="1"/>
      <c r="M13" s="1"/>
      <c r="N13" s="2"/>
      <c r="O13" s="2"/>
    </row>
    <row r="14" spans="1:15" s="13" customFormat="1" ht="15">
      <c r="A14" s="49" t="s">
        <v>13</v>
      </c>
      <c r="B14" s="48"/>
      <c r="C14" s="47"/>
      <c r="D14" s="46">
        <f>SUM(D13)</f>
        <v>5479.52</v>
      </c>
      <c r="E14" s="46">
        <f>SUM(E13)</f>
        <v>15.33</v>
      </c>
      <c r="F14" s="45"/>
      <c r="G14" s="44"/>
      <c r="I14" s="1"/>
      <c r="J14" s="1"/>
      <c r="K14" s="1"/>
      <c r="L14" s="1"/>
      <c r="M14" s="1"/>
      <c r="N14" s="2"/>
      <c r="O14" s="2"/>
    </row>
    <row r="15" spans="1:15" s="13" customFormat="1" ht="15">
      <c r="A15" s="28" t="s">
        <v>46</v>
      </c>
      <c r="B15" s="28"/>
      <c r="C15" s="54"/>
      <c r="D15" s="72"/>
      <c r="E15" s="71"/>
      <c r="F15" s="24"/>
      <c r="G15" s="44"/>
      <c r="I15" s="1"/>
      <c r="J15" s="1"/>
      <c r="K15" s="1"/>
      <c r="L15" s="1"/>
      <c r="M15" s="1"/>
      <c r="N15" s="2"/>
      <c r="O15" s="2"/>
    </row>
    <row r="16" spans="1:15" s="13" customFormat="1" ht="15">
      <c r="A16" s="28" t="s">
        <v>45</v>
      </c>
      <c r="B16" s="28"/>
      <c r="C16" s="54"/>
      <c r="D16" s="72"/>
      <c r="E16" s="71"/>
      <c r="F16" s="24"/>
      <c r="G16" s="44"/>
      <c r="I16" s="1"/>
      <c r="J16" s="1"/>
      <c r="K16" s="1"/>
      <c r="L16" s="1"/>
      <c r="M16" s="1"/>
      <c r="N16" s="2"/>
      <c r="O16" s="2"/>
    </row>
    <row r="17" spans="1:15" s="13" customFormat="1" ht="15">
      <c r="A17" s="58" t="s">
        <v>44</v>
      </c>
      <c r="B17" s="58" t="s">
        <v>41</v>
      </c>
      <c r="C17" s="57">
        <v>1024</v>
      </c>
      <c r="D17" s="56">
        <v>5106.5</v>
      </c>
      <c r="E17" s="25">
        <v>14.29</v>
      </c>
      <c r="F17" s="55" t="s">
        <v>43</v>
      </c>
      <c r="G17" s="44"/>
      <c r="I17" s="1"/>
      <c r="J17" s="1"/>
      <c r="K17" s="69"/>
      <c r="L17" s="1"/>
      <c r="M17" s="1"/>
      <c r="N17" s="2"/>
      <c r="O17" s="2"/>
    </row>
    <row r="18" spans="1:15" s="13" customFormat="1" ht="15">
      <c r="A18" s="58" t="s">
        <v>42</v>
      </c>
      <c r="B18" s="58" t="s">
        <v>41</v>
      </c>
      <c r="C18" s="57">
        <v>1000</v>
      </c>
      <c r="D18" s="56">
        <v>4987</v>
      </c>
      <c r="E18" s="70">
        <v>13.95</v>
      </c>
      <c r="F18" s="55" t="s">
        <v>40</v>
      </c>
      <c r="G18" s="44"/>
      <c r="I18" s="1"/>
      <c r="J18" s="1"/>
      <c r="K18" s="69"/>
      <c r="L18" s="1"/>
      <c r="M18" s="1"/>
      <c r="N18" s="2"/>
      <c r="O18" s="2"/>
    </row>
    <row r="19" spans="1:15" s="13" customFormat="1" ht="15">
      <c r="A19" s="58" t="s">
        <v>39</v>
      </c>
      <c r="B19" s="58" t="s">
        <v>38</v>
      </c>
      <c r="C19" s="57">
        <v>1000</v>
      </c>
      <c r="D19" s="56">
        <v>4986.1</v>
      </c>
      <c r="E19" s="70">
        <v>13.95</v>
      </c>
      <c r="F19" s="55" t="s">
        <v>37</v>
      </c>
      <c r="G19" s="44"/>
      <c r="I19" s="1"/>
      <c r="J19" s="1"/>
      <c r="K19" s="69"/>
      <c r="L19" s="1"/>
      <c r="M19" s="1"/>
      <c r="N19" s="2"/>
      <c r="O19" s="2"/>
    </row>
    <row r="20" spans="1:15" s="13" customFormat="1" ht="15">
      <c r="A20" s="58" t="s">
        <v>39</v>
      </c>
      <c r="B20" s="58" t="s">
        <v>38</v>
      </c>
      <c r="C20" s="57">
        <v>1000</v>
      </c>
      <c r="D20" s="56">
        <v>4984.57</v>
      </c>
      <c r="E20" s="70">
        <v>13.95</v>
      </c>
      <c r="F20" s="55" t="s">
        <v>54</v>
      </c>
      <c r="G20" s="44"/>
      <c r="I20" s="1"/>
      <c r="J20" s="1"/>
      <c r="K20" s="69"/>
      <c r="L20" s="1"/>
      <c r="M20" s="1"/>
      <c r="N20" s="2"/>
      <c r="O20" s="2"/>
    </row>
    <row r="21" spans="1:15" s="13" customFormat="1" ht="15">
      <c r="A21" s="58" t="s">
        <v>36</v>
      </c>
      <c r="B21" s="58" t="s">
        <v>35</v>
      </c>
      <c r="C21" s="57">
        <v>4500</v>
      </c>
      <c r="D21" s="56">
        <v>4490.06</v>
      </c>
      <c r="E21" s="70">
        <v>12.56</v>
      </c>
      <c r="F21" s="55" t="s">
        <v>34</v>
      </c>
      <c r="G21" s="44"/>
      <c r="I21" s="1"/>
      <c r="J21" s="1"/>
      <c r="K21" s="69"/>
      <c r="L21" s="1"/>
      <c r="M21" s="1"/>
      <c r="N21" s="2"/>
      <c r="O21" s="2"/>
    </row>
    <row r="22" spans="1:15" s="13" customFormat="1" ht="15">
      <c r="A22" s="28" t="s">
        <v>13</v>
      </c>
      <c r="B22" s="28"/>
      <c r="C22" s="54"/>
      <c r="D22" s="21">
        <f>SUM(D17:D21)</f>
        <v>24554.23</v>
      </c>
      <c r="E22" s="21">
        <f>SUM(E17:E21)</f>
        <v>68.7</v>
      </c>
      <c r="F22" s="24"/>
      <c r="G22" s="44"/>
      <c r="I22" s="1"/>
      <c r="J22" s="1"/>
      <c r="K22" s="1"/>
      <c r="L22" s="1"/>
      <c r="M22" s="1"/>
      <c r="N22" s="2"/>
      <c r="O22" s="2"/>
    </row>
    <row r="23" spans="1:15" s="13" customFormat="1" ht="15">
      <c r="A23" s="28" t="s">
        <v>12</v>
      </c>
      <c r="B23" s="27"/>
      <c r="C23" s="30"/>
      <c r="D23" s="68"/>
      <c r="E23" s="29"/>
      <c r="F23" s="24"/>
      <c r="G23" s="1"/>
      <c r="I23" s="1"/>
      <c r="J23" s="1"/>
      <c r="K23" s="1"/>
      <c r="L23" s="1"/>
      <c r="M23" s="1"/>
      <c r="N23" s="2"/>
      <c r="O23" s="2"/>
    </row>
    <row r="24" spans="1:15" s="13" customFormat="1" ht="15">
      <c r="A24" s="28" t="s">
        <v>11</v>
      </c>
      <c r="B24" s="27"/>
      <c r="C24" s="30"/>
      <c r="D24" s="68">
        <v>1725.06</v>
      </c>
      <c r="E24" s="29">
        <v>4.83</v>
      </c>
      <c r="F24" s="24"/>
      <c r="G24" s="44"/>
      <c r="I24" s="1"/>
      <c r="J24" s="1"/>
      <c r="K24" s="1"/>
      <c r="L24" s="1"/>
      <c r="M24" s="1"/>
      <c r="N24" s="2"/>
      <c r="O24" s="2"/>
    </row>
    <row r="25" spans="1:15" s="13" customFormat="1" ht="15">
      <c r="A25" s="28" t="s">
        <v>10</v>
      </c>
      <c r="B25" s="27"/>
      <c r="C25" s="30"/>
      <c r="D25" s="68">
        <v>983.43</v>
      </c>
      <c r="E25" s="29">
        <v>2.75</v>
      </c>
      <c r="F25" s="24"/>
      <c r="G25" s="44"/>
      <c r="I25" s="1"/>
      <c r="J25" s="1"/>
      <c r="K25" s="1"/>
      <c r="L25" s="1"/>
      <c r="M25" s="1"/>
      <c r="N25" s="2"/>
      <c r="O25" s="2"/>
    </row>
    <row r="26" spans="1:15" s="13" customFormat="1" ht="15">
      <c r="A26" s="23" t="s">
        <v>9</v>
      </c>
      <c r="B26" s="23"/>
      <c r="C26" s="22"/>
      <c r="D26" s="67">
        <f>D10+D14+D22+D24+D25</f>
        <v>35742.439999999995</v>
      </c>
      <c r="E26" s="67">
        <f>E10+E14+E22+E24+E25</f>
        <v>100</v>
      </c>
      <c r="F26" s="20"/>
      <c r="G26" s="44"/>
      <c r="I26" s="62"/>
      <c r="J26" s="61"/>
      <c r="K26" s="1"/>
      <c r="L26" s="1"/>
      <c r="M26" s="1"/>
      <c r="N26" s="2"/>
      <c r="O26" s="2"/>
    </row>
    <row r="27" spans="1:15" s="13" customFormat="1" ht="15">
      <c r="A27" s="19" t="s">
        <v>8</v>
      </c>
      <c r="B27" s="66"/>
      <c r="C27" s="65"/>
      <c r="D27" s="64"/>
      <c r="E27" s="64"/>
      <c r="F27" s="63"/>
      <c r="G27" s="44"/>
      <c r="I27" s="62"/>
      <c r="J27" s="61"/>
      <c r="K27" s="1"/>
      <c r="L27" s="1"/>
      <c r="M27" s="1"/>
      <c r="N27" s="2"/>
      <c r="O27" s="2"/>
    </row>
    <row r="28" spans="1:15" s="13" customFormat="1" ht="15">
      <c r="A28" s="43" t="s">
        <v>7</v>
      </c>
      <c r="B28" s="66"/>
      <c r="C28" s="65"/>
      <c r="D28" s="64"/>
      <c r="E28" s="64"/>
      <c r="F28" s="63"/>
      <c r="G28" s="44"/>
      <c r="I28" s="62"/>
      <c r="J28" s="61"/>
      <c r="K28" s="1"/>
      <c r="L28" s="1"/>
      <c r="M28" s="1"/>
      <c r="N28" s="2"/>
      <c r="O28" s="2"/>
    </row>
    <row r="29" spans="1:15" s="13" customFormat="1" ht="15">
      <c r="A29" s="16" t="s">
        <v>6</v>
      </c>
      <c r="B29" s="7"/>
      <c r="C29" s="15"/>
      <c r="D29" s="15"/>
      <c r="E29" s="15"/>
      <c r="F29" s="5"/>
      <c r="G29" s="1"/>
      <c r="I29" s="1"/>
      <c r="J29" s="1"/>
      <c r="K29" s="1"/>
      <c r="L29" s="1"/>
      <c r="M29" s="1"/>
      <c r="N29" s="2"/>
      <c r="O29" s="2"/>
    </row>
    <row r="30" spans="1:15" s="13" customFormat="1" ht="15" customHeight="1">
      <c r="A30" s="260" t="s">
        <v>62</v>
      </c>
      <c r="B30" s="261"/>
      <c r="C30" s="261"/>
      <c r="D30" s="261"/>
      <c r="E30" s="261"/>
      <c r="F30" s="262"/>
      <c r="G30" s="1"/>
      <c r="I30" s="1"/>
      <c r="J30" s="1"/>
      <c r="K30" s="1"/>
      <c r="L30" s="1"/>
      <c r="M30" s="1"/>
      <c r="N30" s="2"/>
      <c r="O30" s="2"/>
    </row>
    <row r="31" spans="1:15" s="13" customFormat="1" ht="15">
      <c r="A31" s="263"/>
      <c r="B31" s="264"/>
      <c r="C31" s="264"/>
      <c r="D31" s="264"/>
      <c r="E31" s="264"/>
      <c r="F31" s="265"/>
      <c r="G31" s="1"/>
      <c r="I31" s="1"/>
      <c r="J31" s="1"/>
      <c r="K31" s="1"/>
      <c r="L31" s="1"/>
      <c r="M31" s="1"/>
      <c r="N31" s="2"/>
      <c r="O31" s="2"/>
    </row>
    <row r="32" spans="1:15" s="13" customFormat="1" ht="15">
      <c r="A32" s="8" t="s">
        <v>5</v>
      </c>
      <c r="B32" s="7"/>
      <c r="C32" s="7"/>
      <c r="D32" s="7"/>
      <c r="E32" s="7"/>
      <c r="F32" s="5"/>
      <c r="G32" s="1"/>
      <c r="I32" s="1"/>
      <c r="J32" s="1"/>
      <c r="K32" s="1"/>
      <c r="L32" s="1"/>
      <c r="M32" s="1"/>
      <c r="N32" s="2"/>
      <c r="O32" s="2"/>
    </row>
    <row r="33" spans="1:15" s="13" customFormat="1" ht="15" customHeight="1">
      <c r="A33" s="14" t="s">
        <v>4</v>
      </c>
      <c r="B33" s="266" t="s">
        <v>56</v>
      </c>
      <c r="C33" s="267"/>
      <c r="D33" s="268" t="s">
        <v>56</v>
      </c>
      <c r="E33" s="269"/>
      <c r="F33" s="270"/>
      <c r="G33" s="1"/>
      <c r="I33" s="1"/>
      <c r="J33" s="1"/>
      <c r="K33" s="1"/>
      <c r="L33" s="1"/>
      <c r="M33" s="1"/>
      <c r="N33" s="2"/>
      <c r="O33" s="2"/>
    </row>
    <row r="34" spans="1:6" ht="15">
      <c r="A34" s="12" t="s">
        <v>3</v>
      </c>
      <c r="B34" s="271">
        <v>10.8854</v>
      </c>
      <c r="C34" s="272"/>
      <c r="D34" s="273"/>
      <c r="E34" s="274"/>
      <c r="F34" s="275"/>
    </row>
    <row r="35" spans="1:6" ht="15">
      <c r="A35" s="12" t="s">
        <v>2</v>
      </c>
      <c r="B35" s="271">
        <v>13.0624</v>
      </c>
      <c r="C35" s="272"/>
      <c r="D35" s="273"/>
      <c r="E35" s="274"/>
      <c r="F35" s="275"/>
    </row>
    <row r="36" spans="1:6" ht="15">
      <c r="A36" s="12" t="s">
        <v>0</v>
      </c>
      <c r="B36" s="271">
        <v>13.1902</v>
      </c>
      <c r="C36" s="272"/>
      <c r="D36" s="273"/>
      <c r="E36" s="274"/>
      <c r="F36" s="275"/>
    </row>
    <row r="37" spans="1:6" ht="15">
      <c r="A37" s="8" t="s">
        <v>57</v>
      </c>
      <c r="B37" s="7"/>
      <c r="C37" s="7"/>
      <c r="D37" s="7"/>
      <c r="E37" s="7"/>
      <c r="F37" s="5"/>
    </row>
    <row r="38" spans="1:6" ht="30" customHeight="1">
      <c r="A38" s="260" t="s">
        <v>58</v>
      </c>
      <c r="B38" s="261"/>
      <c r="C38" s="261"/>
      <c r="D38" s="261"/>
      <c r="E38" s="261"/>
      <c r="F38" s="262"/>
    </row>
    <row r="39" spans="1:6" ht="15">
      <c r="A39" s="11" t="s">
        <v>59</v>
      </c>
      <c r="B39" s="10"/>
      <c r="C39" s="10"/>
      <c r="D39" s="42"/>
      <c r="E39" s="42"/>
      <c r="F39" s="9"/>
    </row>
    <row r="40" spans="1:6" ht="15">
      <c r="A40" s="8" t="s">
        <v>60</v>
      </c>
      <c r="B40" s="7"/>
      <c r="C40" s="7"/>
      <c r="D40" s="7"/>
      <c r="E40" s="7"/>
      <c r="F40" s="5"/>
    </row>
    <row r="41" spans="1:6" ht="15">
      <c r="A41" s="8" t="s">
        <v>63</v>
      </c>
      <c r="B41" s="7"/>
      <c r="C41" s="7"/>
      <c r="D41" s="7"/>
      <c r="E41" s="7"/>
      <c r="F41" s="5"/>
    </row>
    <row r="42" spans="1:6" ht="15">
      <c r="A42" s="114" t="s">
        <v>61</v>
      </c>
      <c r="B42" s="115"/>
      <c r="C42" s="115"/>
      <c r="D42" s="115"/>
      <c r="E42" s="115"/>
      <c r="F42" s="116"/>
    </row>
  </sheetData>
  <sheetProtection/>
  <mergeCells count="10">
    <mergeCell ref="A30:F31"/>
    <mergeCell ref="B33:C33"/>
    <mergeCell ref="D33:F33"/>
    <mergeCell ref="A38:F38"/>
    <mergeCell ref="B34:C34"/>
    <mergeCell ref="D34:F34"/>
    <mergeCell ref="B35:C35"/>
    <mergeCell ref="B36:C36"/>
    <mergeCell ref="D35:F35"/>
    <mergeCell ref="D36:F36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3"/>
  <sheetViews>
    <sheetView zoomScale="85" zoomScaleNormal="85" zoomScalePageLayoutView="0" workbookViewId="0" topLeftCell="B1">
      <selection activeCell="F52" sqref="F52"/>
    </sheetView>
  </sheetViews>
  <sheetFormatPr defaultColWidth="9.140625" defaultRowHeight="12.75"/>
  <cols>
    <col min="1" max="1" width="6.7109375" style="148" hidden="1" customWidth="1"/>
    <col min="2" max="2" width="111.57421875" style="148" customWidth="1"/>
    <col min="3" max="3" width="15.8515625" style="148" customWidth="1"/>
    <col min="4" max="4" width="11.421875" style="220" bestFit="1" customWidth="1"/>
    <col min="5" max="5" width="17.8515625" style="148" bestFit="1" customWidth="1"/>
    <col min="6" max="6" width="9.28125" style="148" bestFit="1" customWidth="1"/>
    <col min="7" max="7" width="17.421875" style="148" bestFit="1" customWidth="1"/>
    <col min="8" max="8" width="39.57421875" style="147" bestFit="1" customWidth="1"/>
    <col min="9" max="16384" width="9.140625" style="148" customWidth="1"/>
  </cols>
  <sheetData>
    <row r="1" spans="2:25" s="244" customFormat="1" ht="15">
      <c r="B1" s="120" t="s">
        <v>27</v>
      </c>
      <c r="C1" s="121"/>
      <c r="D1" s="210"/>
      <c r="E1" s="123"/>
      <c r="F1" s="124"/>
      <c r="G1" s="125"/>
      <c r="H1" s="147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2:25" s="244" customFormat="1" ht="15">
      <c r="B2" s="126" t="s">
        <v>205</v>
      </c>
      <c r="C2" s="41"/>
      <c r="D2" s="211"/>
      <c r="E2" s="41"/>
      <c r="F2" s="103"/>
      <c r="G2" s="171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2:25" s="244" customFormat="1" ht="15">
      <c r="B3" s="36" t="str">
        <f>+LTFMPXIVA!B3</f>
        <v>Portfolio as on November 29, 2019</v>
      </c>
      <c r="C3" s="34"/>
      <c r="D3" s="212"/>
      <c r="E3" s="34"/>
      <c r="F3" s="33"/>
      <c r="G3" s="128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2:25" s="244" customFormat="1" ht="15">
      <c r="B4" s="126"/>
      <c r="C4" s="34"/>
      <c r="D4" s="212"/>
      <c r="E4" s="34"/>
      <c r="F4" s="33"/>
      <c r="G4" s="128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2:25" s="244" customFormat="1" ht="30">
      <c r="B5" s="129" t="s">
        <v>26</v>
      </c>
      <c r="C5" s="90" t="s">
        <v>25</v>
      </c>
      <c r="D5" s="213" t="s">
        <v>24</v>
      </c>
      <c r="E5" s="31" t="s">
        <v>23</v>
      </c>
      <c r="F5" s="102" t="s">
        <v>22</v>
      </c>
      <c r="G5" s="130" t="s">
        <v>21</v>
      </c>
      <c r="H5" s="14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2:25" s="244" customFormat="1" ht="15">
      <c r="B6" s="131" t="s">
        <v>20</v>
      </c>
      <c r="C6" s="84"/>
      <c r="D6" s="86"/>
      <c r="E6" s="221"/>
      <c r="F6" s="222"/>
      <c r="G6" s="223"/>
      <c r="H6" s="147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</row>
    <row r="7" spans="2:25" s="244" customFormat="1" ht="15">
      <c r="B7" s="131" t="s">
        <v>19</v>
      </c>
      <c r="C7" s="84"/>
      <c r="D7" s="86"/>
      <c r="E7" s="221"/>
      <c r="F7" s="222"/>
      <c r="G7" s="223"/>
      <c r="H7" s="147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</row>
    <row r="8" spans="2:25" s="244" customFormat="1" ht="15">
      <c r="B8" s="131" t="s">
        <v>18</v>
      </c>
      <c r="C8" s="84"/>
      <c r="D8" s="86"/>
      <c r="E8" s="221"/>
      <c r="F8" s="222"/>
      <c r="G8" s="223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2:25" s="244" customFormat="1" ht="15">
      <c r="B9" s="133" t="s">
        <v>218</v>
      </c>
      <c r="C9" s="204" t="s">
        <v>219</v>
      </c>
      <c r="D9" s="226">
        <v>21</v>
      </c>
      <c r="E9" s="227">
        <v>333.36</v>
      </c>
      <c r="F9" s="163">
        <v>9.35</v>
      </c>
      <c r="G9" s="239" t="s">
        <v>220</v>
      </c>
      <c r="H9" s="147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</row>
    <row r="10" spans="2:25" s="244" customFormat="1" ht="15">
      <c r="B10" s="133" t="s">
        <v>15</v>
      </c>
      <c r="C10" s="204" t="s">
        <v>14</v>
      </c>
      <c r="D10" s="226">
        <v>30</v>
      </c>
      <c r="E10" s="227">
        <v>311.99</v>
      </c>
      <c r="F10" s="163">
        <v>8.75</v>
      </c>
      <c r="G10" s="239" t="s">
        <v>143</v>
      </c>
      <c r="H10" s="147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</row>
    <row r="11" spans="2:25" s="249" customFormat="1" ht="15">
      <c r="B11" s="133" t="s">
        <v>221</v>
      </c>
      <c r="C11" s="204" t="s">
        <v>178</v>
      </c>
      <c r="D11" s="226">
        <v>31</v>
      </c>
      <c r="E11" s="227">
        <v>308.36</v>
      </c>
      <c r="F11" s="163">
        <v>8.65</v>
      </c>
      <c r="G11" s="239" t="s">
        <v>222</v>
      </c>
      <c r="H11" s="147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</row>
    <row r="12" spans="2:25" s="249" customFormat="1" ht="15">
      <c r="B12" s="133" t="s">
        <v>134</v>
      </c>
      <c r="C12" s="204" t="s">
        <v>156</v>
      </c>
      <c r="D12" s="226">
        <v>30000</v>
      </c>
      <c r="E12" s="227">
        <v>303.4</v>
      </c>
      <c r="F12" s="163">
        <v>8.51</v>
      </c>
      <c r="G12" s="239" t="s">
        <v>223</v>
      </c>
      <c r="H12" s="147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</row>
    <row r="13" spans="2:25" s="249" customFormat="1" ht="15">
      <c r="B13" s="133" t="s">
        <v>93</v>
      </c>
      <c r="C13" s="204" t="s">
        <v>14</v>
      </c>
      <c r="D13" s="226">
        <v>300</v>
      </c>
      <c r="E13" s="227">
        <v>302.57</v>
      </c>
      <c r="F13" s="163">
        <v>8.49</v>
      </c>
      <c r="G13" s="239" t="s">
        <v>209</v>
      </c>
      <c r="H13" s="147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</row>
    <row r="14" spans="2:25" s="249" customFormat="1" ht="15">
      <c r="B14" s="133" t="s">
        <v>188</v>
      </c>
      <c r="C14" s="204" t="s">
        <v>156</v>
      </c>
      <c r="D14" s="226">
        <v>30</v>
      </c>
      <c r="E14" s="227">
        <v>297.85</v>
      </c>
      <c r="F14" s="163">
        <v>8.35</v>
      </c>
      <c r="G14" s="239" t="s">
        <v>208</v>
      </c>
      <c r="H14" s="147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</row>
    <row r="15" spans="2:25" s="244" customFormat="1" ht="15">
      <c r="B15" s="133" t="s">
        <v>206</v>
      </c>
      <c r="C15" s="204" t="s">
        <v>239</v>
      </c>
      <c r="D15" s="226">
        <v>30</v>
      </c>
      <c r="E15" s="227">
        <v>295.07</v>
      </c>
      <c r="F15" s="163">
        <v>8.27</v>
      </c>
      <c r="G15" s="239" t="s">
        <v>207</v>
      </c>
      <c r="H15" s="147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</row>
    <row r="16" spans="2:25" s="250" customFormat="1" ht="15">
      <c r="B16" s="133" t="s">
        <v>16</v>
      </c>
      <c r="C16" s="204" t="s">
        <v>14</v>
      </c>
      <c r="D16" s="226">
        <v>15</v>
      </c>
      <c r="E16" s="227">
        <v>154.36</v>
      </c>
      <c r="F16" s="143">
        <v>4.33</v>
      </c>
      <c r="G16" s="239" t="s">
        <v>216</v>
      </c>
      <c r="H16" s="147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</row>
    <row r="17" spans="2:25" s="244" customFormat="1" ht="15">
      <c r="B17" s="152" t="s">
        <v>13</v>
      </c>
      <c r="C17" s="204"/>
      <c r="D17" s="241"/>
      <c r="E17" s="59">
        <f>SUM(E9:E16)</f>
        <v>2306.9600000000005</v>
      </c>
      <c r="F17" s="59">
        <f>SUM(F6:F16)</f>
        <v>64.7</v>
      </c>
      <c r="G17" s="239"/>
      <c r="H17" s="147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2:25" s="244" customFormat="1" ht="15">
      <c r="B18" s="131" t="s">
        <v>31</v>
      </c>
      <c r="C18" s="204"/>
      <c r="D18" s="241"/>
      <c r="E18" s="247"/>
      <c r="F18" s="247"/>
      <c r="G18" s="239"/>
      <c r="H18" s="147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</row>
    <row r="19" spans="2:25" s="244" customFormat="1" ht="15">
      <c r="B19" s="248" t="s">
        <v>210</v>
      </c>
      <c r="C19" s="204" t="s">
        <v>14</v>
      </c>
      <c r="D19" s="241">
        <v>30</v>
      </c>
      <c r="E19" s="192">
        <v>305.93</v>
      </c>
      <c r="F19" s="163">
        <v>8.58</v>
      </c>
      <c r="G19" s="239" t="s">
        <v>211</v>
      </c>
      <c r="H19" s="147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2:25" s="244" customFormat="1" ht="15">
      <c r="B20" s="153" t="s">
        <v>13</v>
      </c>
      <c r="C20" s="28"/>
      <c r="D20" s="51"/>
      <c r="E20" s="168">
        <f>SUM(E19:E19)</f>
        <v>305.93</v>
      </c>
      <c r="F20" s="168">
        <f>SUM(F19:F19)</f>
        <v>8.58</v>
      </c>
      <c r="G20" s="239"/>
      <c r="H20" s="147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</row>
    <row r="21" spans="2:25" s="244" customFormat="1" ht="15">
      <c r="B21" s="155" t="s">
        <v>30</v>
      </c>
      <c r="C21" s="28"/>
      <c r="D21" s="51"/>
      <c r="E21" s="181"/>
      <c r="F21" s="181"/>
      <c r="G21" s="223"/>
      <c r="H21" s="147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s="244" customFormat="1" ht="15">
      <c r="B22" s="155" t="s">
        <v>18</v>
      </c>
      <c r="C22" s="28"/>
      <c r="D22" s="51"/>
      <c r="E22" s="181"/>
      <c r="F22" s="181"/>
      <c r="G22" s="223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25" s="249" customFormat="1" ht="15">
      <c r="B23" s="156" t="s">
        <v>181</v>
      </c>
      <c r="C23" s="27" t="s">
        <v>14</v>
      </c>
      <c r="D23" s="51">
        <v>30</v>
      </c>
      <c r="E23" s="166">
        <v>346.45</v>
      </c>
      <c r="F23" s="163">
        <v>9.72</v>
      </c>
      <c r="G23" s="239" t="s">
        <v>217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</row>
    <row r="24" spans="2:25" s="249" customFormat="1" ht="15">
      <c r="B24" s="156" t="s">
        <v>224</v>
      </c>
      <c r="C24" s="27" t="s">
        <v>156</v>
      </c>
      <c r="D24" s="51">
        <v>23</v>
      </c>
      <c r="E24" s="166">
        <v>254.66</v>
      </c>
      <c r="F24" s="163">
        <v>7.14</v>
      </c>
      <c r="G24" s="239" t="s">
        <v>225</v>
      </c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</row>
    <row r="25" spans="2:25" s="244" customFormat="1" ht="15">
      <c r="B25" s="240" t="s">
        <v>197</v>
      </c>
      <c r="C25" s="27" t="s">
        <v>33</v>
      </c>
      <c r="D25" s="51">
        <v>10</v>
      </c>
      <c r="E25" s="166">
        <v>113.33</v>
      </c>
      <c r="F25" s="163">
        <v>3.18</v>
      </c>
      <c r="G25" s="239" t="s">
        <v>200</v>
      </c>
      <c r="H25" s="14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</row>
    <row r="26" spans="2:25" s="244" customFormat="1" ht="15">
      <c r="B26" s="153" t="s">
        <v>13</v>
      </c>
      <c r="C26" s="28"/>
      <c r="D26" s="51"/>
      <c r="E26" s="168">
        <f>SUM(E23:E25)</f>
        <v>714.44</v>
      </c>
      <c r="F26" s="168">
        <f>SUM(F23:F25)</f>
        <v>20.04</v>
      </c>
      <c r="G26" s="223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</row>
    <row r="27" spans="2:25" s="244" customFormat="1" ht="15">
      <c r="B27" s="131" t="s">
        <v>187</v>
      </c>
      <c r="C27" s="84"/>
      <c r="D27" s="86"/>
      <c r="E27" s="221"/>
      <c r="F27" s="222"/>
      <c r="G27" s="223"/>
      <c r="H27" s="147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</row>
    <row r="28" spans="2:25" s="244" customFormat="1" ht="15">
      <c r="B28" s="131" t="s">
        <v>180</v>
      </c>
      <c r="C28" s="19"/>
      <c r="D28" s="215"/>
      <c r="E28" s="140">
        <v>103.35</v>
      </c>
      <c r="F28" s="163">
        <v>2.9</v>
      </c>
      <c r="G28" s="132"/>
      <c r="H28" s="169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</row>
    <row r="29" spans="2:25" s="244" customFormat="1" ht="15">
      <c r="B29" s="131" t="s">
        <v>10</v>
      </c>
      <c r="C29" s="19"/>
      <c r="D29" s="215"/>
      <c r="E29" s="140">
        <v>135.26</v>
      </c>
      <c r="F29" s="163">
        <v>3.78</v>
      </c>
      <c r="G29" s="132"/>
      <c r="H29" s="169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</row>
    <row r="30" spans="2:25" s="244" customFormat="1" ht="15">
      <c r="B30" s="134" t="s">
        <v>9</v>
      </c>
      <c r="C30" s="94"/>
      <c r="D30" s="93"/>
      <c r="E30" s="142">
        <f>+E28+E29+E17+E26+E20</f>
        <v>3565.9400000000005</v>
      </c>
      <c r="F30" s="142">
        <f>+F28+F29+F17+F26+F20</f>
        <v>99.99999999999999</v>
      </c>
      <c r="G30" s="135"/>
      <c r="H30" s="147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</row>
    <row r="31" spans="2:25" s="244" customFormat="1" ht="15">
      <c r="B31" s="133" t="s">
        <v>227</v>
      </c>
      <c r="C31" s="18"/>
      <c r="D31" s="17"/>
      <c r="E31" s="107"/>
      <c r="F31" s="106"/>
      <c r="G31" s="196"/>
      <c r="H31" s="147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</row>
    <row r="32" spans="2:25" s="244" customFormat="1" ht="15">
      <c r="B32" s="280" t="s">
        <v>7</v>
      </c>
      <c r="C32" s="281"/>
      <c r="D32" s="281"/>
      <c r="E32" s="281"/>
      <c r="F32" s="281"/>
      <c r="G32" s="282"/>
      <c r="H32" s="169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</row>
    <row r="33" spans="2:25" s="257" customFormat="1" ht="15">
      <c r="B33" s="254" t="s">
        <v>242</v>
      </c>
      <c r="C33" s="255"/>
      <c r="D33" s="255"/>
      <c r="E33" s="255"/>
      <c r="F33" s="255"/>
      <c r="G33" s="256"/>
      <c r="H33" s="169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</row>
    <row r="34" spans="2:25" s="244" customFormat="1" ht="12" customHeight="1" hidden="1">
      <c r="B34" s="137" t="s">
        <v>6</v>
      </c>
      <c r="C34" s="245"/>
      <c r="D34" s="216"/>
      <c r="E34" s="15"/>
      <c r="F34" s="6"/>
      <c r="G34" s="138"/>
      <c r="H34" s="151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</row>
    <row r="35" spans="2:25" s="244" customFormat="1" ht="12.75" customHeight="1" hidden="1">
      <c r="B35" s="283" t="s">
        <v>149</v>
      </c>
      <c r="C35" s="284"/>
      <c r="D35" s="284"/>
      <c r="E35" s="284"/>
      <c r="F35" s="284"/>
      <c r="G35" s="285"/>
      <c r="H35" s="147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</row>
    <row r="36" spans="2:25" s="244" customFormat="1" ht="19.5" customHeight="1" hidden="1">
      <c r="B36" s="286"/>
      <c r="C36" s="284"/>
      <c r="D36" s="284"/>
      <c r="E36" s="284"/>
      <c r="F36" s="284"/>
      <c r="G36" s="285"/>
      <c r="H36" s="147"/>
      <c r="I36" s="17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</row>
    <row r="37" spans="2:25" s="244" customFormat="1" ht="18.75" customHeight="1" hidden="1">
      <c r="B37" s="287" t="s">
        <v>5</v>
      </c>
      <c r="C37" s="288"/>
      <c r="D37" s="288"/>
      <c r="E37" s="288"/>
      <c r="F37" s="288"/>
      <c r="G37" s="289"/>
      <c r="H37" s="147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</row>
    <row r="38" spans="2:25" s="244" customFormat="1" ht="15" hidden="1">
      <c r="B38" s="14" t="s">
        <v>4</v>
      </c>
      <c r="C38" s="290" t="s">
        <v>130</v>
      </c>
      <c r="D38" s="291"/>
      <c r="E38" s="290" t="s">
        <v>148</v>
      </c>
      <c r="F38" s="292"/>
      <c r="G38" s="291"/>
      <c r="H38" s="147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</row>
    <row r="39" spans="1:25" s="244" customFormat="1" ht="15" hidden="1">
      <c r="A39" s="186" t="s">
        <v>124</v>
      </c>
      <c r="B39" s="12" t="s">
        <v>65</v>
      </c>
      <c r="C39" s="271">
        <v>10.072222</v>
      </c>
      <c r="D39" s="272"/>
      <c r="E39" s="271">
        <v>10.1078</v>
      </c>
      <c r="F39" s="276"/>
      <c r="G39" s="272"/>
      <c r="H39" s="202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</row>
    <row r="40" spans="1:25" s="244" customFormat="1" ht="15" hidden="1">
      <c r="A40" s="186" t="s">
        <v>125</v>
      </c>
      <c r="B40" s="12" t="s">
        <v>64</v>
      </c>
      <c r="C40" s="271">
        <v>10.072222</v>
      </c>
      <c r="D40" s="272"/>
      <c r="E40" s="271">
        <v>10.1078</v>
      </c>
      <c r="F40" s="276"/>
      <c r="G40" s="272"/>
      <c r="H40" s="202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</row>
    <row r="41" spans="1:25" s="244" customFormat="1" ht="15" hidden="1">
      <c r="A41" s="186" t="s">
        <v>123</v>
      </c>
      <c r="B41" s="12" t="s">
        <v>1</v>
      </c>
      <c r="C41" s="271">
        <v>10.0753</v>
      </c>
      <c r="D41" s="272"/>
      <c r="E41" s="271">
        <f>VLOOKUP(C41,'[1]Sheet1'!E$193:F$196,2,0)</f>
        <v>10.1136</v>
      </c>
      <c r="F41" s="276"/>
      <c r="G41" s="272"/>
      <c r="H41" s="202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</row>
    <row r="42" spans="1:25" s="244" customFormat="1" ht="15" hidden="1">
      <c r="A42" s="186" t="s">
        <v>126</v>
      </c>
      <c r="B42" s="12" t="s">
        <v>0</v>
      </c>
      <c r="C42" s="271">
        <v>10.0753</v>
      </c>
      <c r="D42" s="272"/>
      <c r="E42" s="271">
        <f>VLOOKUP(C42,'[1]Sheet1'!E$193:F$196,2,0)</f>
        <v>10.1136</v>
      </c>
      <c r="F42" s="276"/>
      <c r="G42" s="272"/>
      <c r="H42" s="202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</row>
    <row r="43" spans="2:25" s="244" customFormat="1" ht="15" hidden="1">
      <c r="B43" s="277" t="s">
        <v>150</v>
      </c>
      <c r="C43" s="278"/>
      <c r="D43" s="278"/>
      <c r="E43" s="278"/>
      <c r="F43" s="278"/>
      <c r="G43" s="279"/>
      <c r="H43" s="147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</row>
    <row r="44" spans="2:25" s="244" customFormat="1" ht="15" customHeight="1" hidden="1">
      <c r="B44" s="260" t="s">
        <v>151</v>
      </c>
      <c r="C44" s="261"/>
      <c r="D44" s="261"/>
      <c r="E44" s="261"/>
      <c r="F44" s="261"/>
      <c r="G44" s="262"/>
      <c r="H44" s="147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</row>
    <row r="45" spans="2:25" s="244" customFormat="1" ht="15" hidden="1">
      <c r="B45" s="11" t="s">
        <v>154</v>
      </c>
      <c r="C45" s="105"/>
      <c r="D45" s="217"/>
      <c r="E45" s="105"/>
      <c r="F45" s="105"/>
      <c r="G45" s="104"/>
      <c r="H45" s="147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2:25" s="244" customFormat="1" ht="15" hidden="1">
      <c r="B46" s="111" t="s">
        <v>152</v>
      </c>
      <c r="C46" s="110"/>
      <c r="D46" s="218"/>
      <c r="E46" s="110"/>
      <c r="F46" s="110"/>
      <c r="G46" s="109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spans="2:25" s="244" customFormat="1" ht="15" hidden="1">
      <c r="B47" s="117" t="s">
        <v>81</v>
      </c>
      <c r="C47" s="118"/>
      <c r="D47" s="219"/>
      <c r="E47" s="118"/>
      <c r="F47" s="98"/>
      <c r="G47" s="97"/>
      <c r="H47" s="147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2:25" s="244" customFormat="1" ht="15" hidden="1">
      <c r="B48" s="11" t="s">
        <v>153</v>
      </c>
      <c r="C48" s="118"/>
      <c r="D48" s="219"/>
      <c r="E48" s="118"/>
      <c r="F48" s="98"/>
      <c r="G48" s="97"/>
      <c r="H48" s="147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2:25" s="244" customFormat="1" ht="15" hidden="1">
      <c r="B49" s="11" t="s">
        <v>147</v>
      </c>
      <c r="C49" s="118"/>
      <c r="D49" s="219"/>
      <c r="E49" s="118"/>
      <c r="F49" s="98"/>
      <c r="G49" s="97"/>
      <c r="H49" s="147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</row>
    <row r="50" ht="15">
      <c r="E50" s="178"/>
    </row>
    <row r="51" ht="15">
      <c r="E51" s="178"/>
    </row>
    <row r="52" ht="15">
      <c r="E52" s="178"/>
    </row>
    <row r="53" ht="15">
      <c r="E53" s="178"/>
    </row>
  </sheetData>
  <sheetProtection/>
  <mergeCells count="15">
    <mergeCell ref="B32:G32"/>
    <mergeCell ref="B35:G36"/>
    <mergeCell ref="B37:G37"/>
    <mergeCell ref="C38:D38"/>
    <mergeCell ref="E38:G38"/>
    <mergeCell ref="C39:D39"/>
    <mergeCell ref="E39:G39"/>
    <mergeCell ref="B43:G43"/>
    <mergeCell ref="B44:G44"/>
    <mergeCell ref="C40:D40"/>
    <mergeCell ref="E40:G40"/>
    <mergeCell ref="C41:D41"/>
    <mergeCell ref="E41:G41"/>
    <mergeCell ref="C42:D42"/>
    <mergeCell ref="E42:G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="85" zoomScaleNormal="85" zoomScalePageLayoutView="0" workbookViewId="0" topLeftCell="B22">
      <selection activeCell="B62" sqref="B62"/>
    </sheetView>
  </sheetViews>
  <sheetFormatPr defaultColWidth="9.140625" defaultRowHeight="12.75"/>
  <cols>
    <col min="1" max="1" width="0" style="148" hidden="1" customWidth="1"/>
    <col min="2" max="2" width="89.8515625" style="148" customWidth="1"/>
    <col min="3" max="3" width="13.8515625" style="148" bestFit="1" customWidth="1"/>
    <col min="4" max="4" width="10.57421875" style="148" bestFit="1" customWidth="1"/>
    <col min="5" max="5" width="14.00390625" style="148" customWidth="1"/>
    <col min="6" max="6" width="13.8515625" style="148" customWidth="1"/>
    <col min="7" max="7" width="19.57421875" style="148" customWidth="1"/>
    <col min="8" max="8" width="39.57421875" style="147" bestFit="1" customWidth="1"/>
    <col min="9" max="16384" width="9.140625" style="148" customWidth="1"/>
  </cols>
  <sheetData>
    <row r="1" spans="1:7" ht="15">
      <c r="A1" s="185"/>
      <c r="B1" s="120" t="s">
        <v>27</v>
      </c>
      <c r="C1" s="121"/>
      <c r="D1" s="122"/>
      <c r="E1" s="123"/>
      <c r="F1" s="124"/>
      <c r="G1" s="125"/>
    </row>
    <row r="2" spans="1:7" ht="15">
      <c r="A2" s="185"/>
      <c r="B2" s="126" t="s">
        <v>67</v>
      </c>
      <c r="C2" s="41"/>
      <c r="D2" s="92"/>
      <c r="E2" s="41"/>
      <c r="F2" s="103"/>
      <c r="G2" s="127"/>
    </row>
    <row r="3" spans="1:7" ht="15">
      <c r="A3" s="185"/>
      <c r="B3" s="36" t="s">
        <v>243</v>
      </c>
      <c r="C3" s="34"/>
      <c r="D3" s="35"/>
      <c r="E3" s="34"/>
      <c r="F3" s="33"/>
      <c r="G3" s="128"/>
    </row>
    <row r="4" spans="1:7" ht="15">
      <c r="A4" s="185"/>
      <c r="B4" s="126"/>
      <c r="C4" s="34"/>
      <c r="D4" s="35"/>
      <c r="E4" s="34"/>
      <c r="F4" s="33"/>
      <c r="G4" s="128"/>
    </row>
    <row r="5" spans="1:7" ht="30">
      <c r="A5" s="185"/>
      <c r="B5" s="129" t="s">
        <v>26</v>
      </c>
      <c r="C5" s="90" t="s">
        <v>25</v>
      </c>
      <c r="D5" s="89" t="s">
        <v>24</v>
      </c>
      <c r="E5" s="31" t="s">
        <v>23</v>
      </c>
      <c r="F5" s="102" t="s">
        <v>22</v>
      </c>
      <c r="G5" s="130" t="s">
        <v>21</v>
      </c>
    </row>
    <row r="6" spans="1:7" ht="15">
      <c r="A6" s="185"/>
      <c r="B6" s="131" t="s">
        <v>20</v>
      </c>
      <c r="C6" s="19"/>
      <c r="D6" s="95"/>
      <c r="E6" s="50"/>
      <c r="F6" s="101"/>
      <c r="G6" s="132"/>
    </row>
    <row r="7" spans="1:7" ht="15">
      <c r="A7" s="185"/>
      <c r="B7" s="131" t="s">
        <v>19</v>
      </c>
      <c r="C7" s="19"/>
      <c r="D7" s="95"/>
      <c r="E7" s="50"/>
      <c r="F7" s="101"/>
      <c r="G7" s="132"/>
    </row>
    <row r="8" spans="1:7" ht="15">
      <c r="A8" s="185"/>
      <c r="B8" s="131" t="s">
        <v>18</v>
      </c>
      <c r="C8" s="19"/>
      <c r="D8" s="51"/>
      <c r="E8" s="50"/>
      <c r="F8" s="101"/>
      <c r="G8" s="132"/>
    </row>
    <row r="9" spans="1:25" s="145" customFormat="1" ht="15">
      <c r="A9" s="185"/>
      <c r="B9" s="156" t="s">
        <v>84</v>
      </c>
      <c r="C9" s="108" t="s">
        <v>178</v>
      </c>
      <c r="D9" s="188">
        <v>610</v>
      </c>
      <c r="E9" s="144">
        <v>6138.54</v>
      </c>
      <c r="F9" s="189">
        <v>9.58</v>
      </c>
      <c r="G9" s="132" t="s">
        <v>71</v>
      </c>
      <c r="H9" s="149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 t="s">
        <v>68</v>
      </c>
      <c r="V9" s="148"/>
      <c r="W9" s="148"/>
      <c r="X9" s="148"/>
      <c r="Y9" s="148"/>
    </row>
    <row r="10" spans="1:21" ht="15">
      <c r="A10" s="185"/>
      <c r="B10" s="133" t="s">
        <v>68</v>
      </c>
      <c r="C10" s="19" t="s">
        <v>75</v>
      </c>
      <c r="D10" s="51">
        <v>560</v>
      </c>
      <c r="E10" s="143">
        <v>5627.73</v>
      </c>
      <c r="F10" s="163">
        <v>8.78</v>
      </c>
      <c r="G10" s="132" t="s">
        <v>69</v>
      </c>
      <c r="H10" s="149"/>
      <c r="U10" s="148" t="s">
        <v>84</v>
      </c>
    </row>
    <row r="11" spans="2:25" s="250" customFormat="1" ht="15">
      <c r="B11" s="154" t="s">
        <v>53</v>
      </c>
      <c r="C11" s="190" t="s">
        <v>14</v>
      </c>
      <c r="D11" s="191">
        <v>10</v>
      </c>
      <c r="E11" s="192">
        <v>1017.83</v>
      </c>
      <c r="F11" s="194">
        <v>1.59</v>
      </c>
      <c r="G11" s="132" t="s">
        <v>202</v>
      </c>
      <c r="H11" s="149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</row>
    <row r="12" spans="2:25" s="250" customFormat="1" ht="15">
      <c r="B12" s="154" t="s">
        <v>17</v>
      </c>
      <c r="C12" s="190" t="s">
        <v>14</v>
      </c>
      <c r="D12" s="191">
        <v>50</v>
      </c>
      <c r="E12" s="192">
        <v>502.01</v>
      </c>
      <c r="F12" s="194">
        <v>0.78</v>
      </c>
      <c r="G12" s="132" t="s">
        <v>179</v>
      </c>
      <c r="H12" s="149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</row>
    <row r="13" spans="1:25" s="119" customFormat="1" ht="15">
      <c r="A13" s="185"/>
      <c r="B13" s="152" t="s">
        <v>13</v>
      </c>
      <c r="C13" s="60"/>
      <c r="D13" s="30"/>
      <c r="E13" s="59">
        <f>SUM(E9:E12)</f>
        <v>13286.11</v>
      </c>
      <c r="F13" s="59">
        <f>SUM(F9:F12)</f>
        <v>20.73</v>
      </c>
      <c r="G13" s="132"/>
      <c r="H13" s="149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 t="s">
        <v>85</v>
      </c>
      <c r="V13" s="148"/>
      <c r="W13" s="148"/>
      <c r="X13" s="148"/>
      <c r="Y13" s="148"/>
    </row>
    <row r="14" spans="1:25" s="145" customFormat="1" ht="15">
      <c r="A14" s="185"/>
      <c r="B14" s="153" t="s">
        <v>31</v>
      </c>
      <c r="C14" s="27"/>
      <c r="D14" s="30"/>
      <c r="E14" s="26"/>
      <c r="F14" s="29"/>
      <c r="G14" s="132"/>
      <c r="H14" s="149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 t="s">
        <v>86</v>
      </c>
      <c r="V14" s="148"/>
      <c r="W14" s="148"/>
      <c r="X14" s="148"/>
      <c r="Y14" s="148"/>
    </row>
    <row r="15" spans="1:25" s="141" customFormat="1" ht="15">
      <c r="A15" s="185"/>
      <c r="B15" s="154" t="s">
        <v>90</v>
      </c>
      <c r="C15" s="190" t="s">
        <v>28</v>
      </c>
      <c r="D15" s="191">
        <v>640</v>
      </c>
      <c r="E15" s="192">
        <v>6404.63</v>
      </c>
      <c r="F15" s="193">
        <v>10</v>
      </c>
      <c r="G15" s="132" t="s">
        <v>72</v>
      </c>
      <c r="H15" s="149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 t="s">
        <v>87</v>
      </c>
      <c r="V15" s="148"/>
      <c r="W15" s="148"/>
      <c r="X15" s="148"/>
      <c r="Y15" s="148"/>
    </row>
    <row r="16" spans="1:25" s="119" customFormat="1" ht="15">
      <c r="A16" s="185"/>
      <c r="B16" s="154" t="s">
        <v>249</v>
      </c>
      <c r="C16" s="190" t="s">
        <v>234</v>
      </c>
      <c r="D16" s="191">
        <v>500</v>
      </c>
      <c r="E16" s="192">
        <v>2357.97</v>
      </c>
      <c r="F16" s="194">
        <v>3.68</v>
      </c>
      <c r="G16" s="132" t="s">
        <v>73</v>
      </c>
      <c r="H16" s="149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</row>
    <row r="17" spans="1:25" s="141" customFormat="1" ht="15">
      <c r="A17" s="185"/>
      <c r="B17" s="153" t="s">
        <v>13</v>
      </c>
      <c r="C17" s="28"/>
      <c r="D17" s="54"/>
      <c r="E17" s="53">
        <f>SUM(E15:E16)</f>
        <v>8762.6</v>
      </c>
      <c r="F17" s="53">
        <f>SUM(F15:F16)</f>
        <v>13.68</v>
      </c>
      <c r="G17" s="132"/>
      <c r="H17" s="149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2:25" s="251" customFormat="1" ht="15">
      <c r="B18" s="153" t="s">
        <v>228</v>
      </c>
      <c r="C18" s="28"/>
      <c r="D18" s="54"/>
      <c r="E18" s="72"/>
      <c r="F18" s="72"/>
      <c r="G18" s="132"/>
      <c r="H18" s="149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</row>
    <row r="19" spans="2:25" s="251" customFormat="1" ht="15">
      <c r="B19" s="153" t="s">
        <v>229</v>
      </c>
      <c r="C19" s="28"/>
      <c r="D19" s="54"/>
      <c r="E19" s="72"/>
      <c r="F19" s="72"/>
      <c r="G19" s="132"/>
      <c r="H19" s="149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2:25" s="251" customFormat="1" ht="15">
      <c r="B20" s="240" t="s">
        <v>230</v>
      </c>
      <c r="C20" s="27" t="s">
        <v>231</v>
      </c>
      <c r="D20" s="30">
        <v>6400</v>
      </c>
      <c r="E20" s="26">
        <v>6263.76</v>
      </c>
      <c r="F20" s="26">
        <v>9.78</v>
      </c>
      <c r="G20" s="132" t="s">
        <v>232</v>
      </c>
      <c r="H20" s="149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</row>
    <row r="21" spans="2:25" s="258" customFormat="1" ht="15">
      <c r="B21" s="240" t="s">
        <v>244</v>
      </c>
      <c r="C21" s="27" t="s">
        <v>245</v>
      </c>
      <c r="D21" s="30">
        <v>1500</v>
      </c>
      <c r="E21" s="26">
        <v>1464.1</v>
      </c>
      <c r="F21" s="26">
        <v>2.28</v>
      </c>
      <c r="G21" s="132" t="s">
        <v>246</v>
      </c>
      <c r="H21" s="149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s="251" customFormat="1" ht="15">
      <c r="B22" s="155" t="s">
        <v>13</v>
      </c>
      <c r="C22" s="28"/>
      <c r="D22" s="54"/>
      <c r="E22" s="46">
        <f>SUM(E20:E21)</f>
        <v>7727.860000000001</v>
      </c>
      <c r="F22" s="46">
        <f>SUM(F20:F21)</f>
        <v>12.059999999999999</v>
      </c>
      <c r="G22" s="132"/>
      <c r="H22" s="149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25" s="252" customFormat="1" ht="15">
      <c r="B23" s="155" t="s">
        <v>82</v>
      </c>
      <c r="C23" s="28"/>
      <c r="D23" s="54"/>
      <c r="E23" s="52"/>
      <c r="F23" s="52"/>
      <c r="G23" s="132"/>
      <c r="H23" s="149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</row>
    <row r="24" spans="2:25" s="252" customFormat="1" ht="15">
      <c r="B24" s="156" t="s">
        <v>235</v>
      </c>
      <c r="C24" s="27" t="s">
        <v>237</v>
      </c>
      <c r="D24" s="30">
        <v>2500000</v>
      </c>
      <c r="E24" s="253">
        <v>2498.32</v>
      </c>
      <c r="F24" s="253">
        <v>3.9</v>
      </c>
      <c r="G24" s="132" t="s">
        <v>236</v>
      </c>
      <c r="H24" s="149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</row>
    <row r="25" spans="2:25" s="252" customFormat="1" ht="15">
      <c r="B25" s="155" t="s">
        <v>13</v>
      </c>
      <c r="C25" s="28"/>
      <c r="D25" s="54"/>
      <c r="E25" s="46">
        <f>SUM(E24)</f>
        <v>2498.32</v>
      </c>
      <c r="F25" s="46">
        <f>SUM(F24)</f>
        <v>3.9</v>
      </c>
      <c r="G25" s="132"/>
      <c r="H25" s="149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</row>
    <row r="26" spans="1:25" s="141" customFormat="1" ht="15">
      <c r="A26" s="185"/>
      <c r="B26" s="155" t="s">
        <v>30</v>
      </c>
      <c r="C26" s="108"/>
      <c r="D26" s="188"/>
      <c r="E26" s="52"/>
      <c r="F26" s="52"/>
      <c r="G26" s="132"/>
      <c r="H26" s="149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</row>
    <row r="27" spans="1:25" s="141" customFormat="1" ht="15">
      <c r="A27" s="185"/>
      <c r="B27" s="155" t="s">
        <v>18</v>
      </c>
      <c r="C27" s="108"/>
      <c r="D27" s="188"/>
      <c r="E27" s="52"/>
      <c r="F27" s="52"/>
      <c r="G27" s="132"/>
      <c r="H27" s="149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</row>
    <row r="28" spans="1:25" s="141" customFormat="1" ht="15">
      <c r="A28" s="185"/>
      <c r="B28" s="156" t="s">
        <v>167</v>
      </c>
      <c r="C28" s="108" t="s">
        <v>28</v>
      </c>
      <c r="D28" s="188">
        <v>640</v>
      </c>
      <c r="E28" s="144">
        <v>8105.47</v>
      </c>
      <c r="F28" s="144">
        <v>12.65</v>
      </c>
      <c r="G28" s="132" t="s">
        <v>74</v>
      </c>
      <c r="H28" s="149"/>
      <c r="I28" s="178"/>
      <c r="J28" s="17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</row>
    <row r="29" spans="1:25" s="141" customFormat="1" ht="15">
      <c r="A29" s="185"/>
      <c r="B29" s="156" t="s">
        <v>88</v>
      </c>
      <c r="C29" s="108" t="s">
        <v>75</v>
      </c>
      <c r="D29" s="188">
        <v>630</v>
      </c>
      <c r="E29" s="144">
        <v>8057.3</v>
      </c>
      <c r="F29" s="144">
        <v>12.57</v>
      </c>
      <c r="G29" s="132" t="s">
        <v>76</v>
      </c>
      <c r="H29" s="149"/>
      <c r="I29" s="178"/>
      <c r="J29" s="17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</row>
    <row r="30" spans="1:25" s="141" customFormat="1" ht="15">
      <c r="A30" s="185"/>
      <c r="B30" s="133" t="s">
        <v>168</v>
      </c>
      <c r="C30" s="19" t="s">
        <v>70</v>
      </c>
      <c r="D30" s="51">
        <v>450</v>
      </c>
      <c r="E30" s="143">
        <v>5727.11</v>
      </c>
      <c r="F30" s="195">
        <v>8.94</v>
      </c>
      <c r="G30" s="132" t="s">
        <v>77</v>
      </c>
      <c r="H30" s="149"/>
      <c r="I30" s="178"/>
      <c r="J30" s="17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</row>
    <row r="31" spans="1:25" s="141" customFormat="1" ht="15">
      <c r="A31" s="185"/>
      <c r="B31" s="156" t="s">
        <v>169</v>
      </c>
      <c r="C31" s="108" t="s">
        <v>28</v>
      </c>
      <c r="D31" s="188">
        <v>400</v>
      </c>
      <c r="E31" s="144">
        <v>5120.28</v>
      </c>
      <c r="F31" s="144">
        <v>7.99</v>
      </c>
      <c r="G31" s="132" t="s">
        <v>78</v>
      </c>
      <c r="H31" s="149"/>
      <c r="I31" s="178"/>
      <c r="J31" s="17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</row>
    <row r="32" spans="2:25" s="187" customFormat="1" ht="15">
      <c r="B32" s="156" t="s">
        <v>89</v>
      </c>
      <c r="C32" s="108" t="s">
        <v>75</v>
      </c>
      <c r="D32" s="188">
        <v>270</v>
      </c>
      <c r="E32" s="144">
        <v>3466.51</v>
      </c>
      <c r="F32" s="189">
        <v>5.41</v>
      </c>
      <c r="G32" s="132" t="s">
        <v>79</v>
      </c>
      <c r="H32" s="149"/>
      <c r="I32" s="178"/>
      <c r="J32" s="17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</row>
    <row r="33" spans="2:25" s="187" customFormat="1" ht="15">
      <c r="B33" s="155" t="s">
        <v>13</v>
      </c>
      <c r="C33" s="108"/>
      <c r="D33" s="188"/>
      <c r="E33" s="46">
        <f>SUM(E28:E32)</f>
        <v>30476.67</v>
      </c>
      <c r="F33" s="46">
        <f>SUM(F28:F32)</f>
        <v>47.56</v>
      </c>
      <c r="G33" s="132"/>
      <c r="H33" s="150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</row>
    <row r="34" spans="2:25" s="187" customFormat="1" ht="15" hidden="1">
      <c r="B34" s="174" t="s">
        <v>46</v>
      </c>
      <c r="C34" s="108"/>
      <c r="D34" s="188"/>
      <c r="E34" s="52"/>
      <c r="F34" s="52"/>
      <c r="G34" s="175"/>
      <c r="H34" s="150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</row>
    <row r="35" spans="2:25" s="187" customFormat="1" ht="15" hidden="1">
      <c r="B35" s="79" t="s">
        <v>82</v>
      </c>
      <c r="C35" s="79"/>
      <c r="D35" s="96"/>
      <c r="E35" s="112"/>
      <c r="F35" s="112"/>
      <c r="G35" s="24"/>
      <c r="H35" s="150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</row>
    <row r="36" spans="1:25" s="172" customFormat="1" ht="15" hidden="1">
      <c r="A36" s="185"/>
      <c r="B36" s="27"/>
      <c r="C36" s="27"/>
      <c r="D36" s="30"/>
      <c r="E36" s="26"/>
      <c r="F36" s="50"/>
      <c r="G36" s="132"/>
      <c r="H36" s="150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</row>
    <row r="37" spans="1:25" s="172" customFormat="1" ht="15" hidden="1">
      <c r="A37" s="185"/>
      <c r="B37" s="79" t="s">
        <v>13</v>
      </c>
      <c r="C37" s="79"/>
      <c r="D37" s="96"/>
      <c r="E37" s="77">
        <f>SUM(E36)</f>
        <v>0</v>
      </c>
      <c r="F37" s="77">
        <f>SUM(F36)</f>
        <v>0</v>
      </c>
      <c r="G37" s="24"/>
      <c r="H37" s="150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</row>
    <row r="38" spans="1:25" s="172" customFormat="1" ht="15">
      <c r="A38" s="185"/>
      <c r="B38" s="131" t="s">
        <v>12</v>
      </c>
      <c r="C38" s="19"/>
      <c r="D38" s="51"/>
      <c r="E38" s="50"/>
      <c r="F38" s="100"/>
      <c r="G38" s="132"/>
      <c r="H38" s="150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</row>
    <row r="39" spans="1:25" s="172" customFormat="1" ht="15">
      <c r="A39" s="185"/>
      <c r="B39" s="131" t="s">
        <v>180</v>
      </c>
      <c r="C39" s="19"/>
      <c r="D39" s="51"/>
      <c r="E39" s="140">
        <v>561.92</v>
      </c>
      <c r="F39" s="143">
        <v>0.88</v>
      </c>
      <c r="G39" s="132"/>
      <c r="H39" s="150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</row>
    <row r="40" spans="1:8" ht="15">
      <c r="A40" s="185"/>
      <c r="B40" s="131" t="s">
        <v>10</v>
      </c>
      <c r="C40" s="19"/>
      <c r="D40" s="51"/>
      <c r="E40" s="140">
        <v>763.78</v>
      </c>
      <c r="F40" s="189">
        <v>1.19</v>
      </c>
      <c r="G40" s="132"/>
      <c r="H40" s="150"/>
    </row>
    <row r="41" spans="1:8" ht="15">
      <c r="A41" s="185"/>
      <c r="B41" s="134" t="s">
        <v>9</v>
      </c>
      <c r="C41" s="94"/>
      <c r="D41" s="93"/>
      <c r="E41" s="99">
        <f>+E13+E17+E33+E39+E40+E37+E22+E25</f>
        <v>64077.259999999995</v>
      </c>
      <c r="F41" s="99">
        <f>+F13+F17+F33+F39+F40+F37+F22+F25</f>
        <v>100</v>
      </c>
      <c r="G41" s="135"/>
      <c r="H41" s="150"/>
    </row>
    <row r="42" spans="1:7" ht="15">
      <c r="A42" s="185"/>
      <c r="B42" s="133" t="s">
        <v>226</v>
      </c>
      <c r="C42" s="18"/>
      <c r="D42" s="17"/>
      <c r="E42" s="107"/>
      <c r="F42" s="106"/>
      <c r="G42" s="136"/>
    </row>
    <row r="43" spans="2:25" s="259" customFormat="1" ht="15">
      <c r="B43" s="280" t="s">
        <v>7</v>
      </c>
      <c r="C43" s="281"/>
      <c r="D43" s="281"/>
      <c r="E43" s="281"/>
      <c r="F43" s="281"/>
      <c r="G43" s="282"/>
      <c r="H43" s="147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</row>
    <row r="44" spans="1:7" ht="15">
      <c r="A44" s="185"/>
      <c r="B44" s="295" t="s">
        <v>250</v>
      </c>
      <c r="C44" s="281"/>
      <c r="D44" s="281"/>
      <c r="E44" s="281"/>
      <c r="F44" s="281"/>
      <c r="G44" s="282"/>
    </row>
    <row r="45" spans="1:8" ht="12" customHeight="1" hidden="1">
      <c r="A45" s="185"/>
      <c r="B45" s="137" t="s">
        <v>6</v>
      </c>
      <c r="C45" s="146"/>
      <c r="D45" s="15"/>
      <c r="E45" s="15"/>
      <c r="F45" s="6"/>
      <c r="G45" s="138"/>
      <c r="H45" s="151"/>
    </row>
    <row r="46" spans="1:7" ht="12.75" customHeight="1" hidden="1">
      <c r="A46" s="185"/>
      <c r="B46" s="283" t="s">
        <v>149</v>
      </c>
      <c r="C46" s="284"/>
      <c r="D46" s="284"/>
      <c r="E46" s="284"/>
      <c r="F46" s="284"/>
      <c r="G46" s="285"/>
    </row>
    <row r="47" spans="1:7" ht="19.5" customHeight="1" hidden="1">
      <c r="A47" s="185"/>
      <c r="B47" s="286"/>
      <c r="C47" s="284"/>
      <c r="D47" s="284"/>
      <c r="E47" s="284"/>
      <c r="F47" s="284"/>
      <c r="G47" s="285"/>
    </row>
    <row r="48" spans="1:7" ht="18.75" customHeight="1" hidden="1">
      <c r="A48" s="185"/>
      <c r="B48" s="287" t="s">
        <v>5</v>
      </c>
      <c r="C48" s="288"/>
      <c r="D48" s="288"/>
      <c r="E48" s="288"/>
      <c r="F48" s="288"/>
      <c r="G48" s="289"/>
    </row>
    <row r="49" spans="1:7" ht="15" hidden="1">
      <c r="A49" s="185"/>
      <c r="B49" s="139" t="s">
        <v>4</v>
      </c>
      <c r="C49" s="290" t="s">
        <v>130</v>
      </c>
      <c r="D49" s="291"/>
      <c r="E49" s="290" t="s">
        <v>148</v>
      </c>
      <c r="F49" s="292"/>
      <c r="G49" s="291"/>
    </row>
    <row r="50" spans="1:7" ht="15" hidden="1">
      <c r="A50" s="185" t="s">
        <v>117</v>
      </c>
      <c r="B50" s="157" t="s">
        <v>66</v>
      </c>
      <c r="C50" s="271">
        <v>11.1656</v>
      </c>
      <c r="D50" s="276"/>
      <c r="E50" s="271">
        <v>11.246</v>
      </c>
      <c r="F50" s="276"/>
      <c r="G50" s="272"/>
    </row>
    <row r="51" spans="1:25" s="119" customFormat="1" ht="15" hidden="1">
      <c r="A51" s="185" t="s">
        <v>118</v>
      </c>
      <c r="B51" s="157" t="s">
        <v>64</v>
      </c>
      <c r="C51" s="271">
        <v>11.1656</v>
      </c>
      <c r="D51" s="276"/>
      <c r="E51" s="271">
        <v>11.246</v>
      </c>
      <c r="F51" s="276"/>
      <c r="G51" s="272"/>
      <c r="H51" s="147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</row>
    <row r="52" spans="1:7" ht="15" hidden="1">
      <c r="A52" s="185" t="s">
        <v>116</v>
      </c>
      <c r="B52" s="157" t="s">
        <v>0</v>
      </c>
      <c r="C52" s="271">
        <v>11.1935</v>
      </c>
      <c r="D52" s="276"/>
      <c r="E52" s="271">
        <v>11.2758</v>
      </c>
      <c r="F52" s="276"/>
      <c r="G52" s="272"/>
    </row>
    <row r="53" spans="1:7" ht="15" hidden="1">
      <c r="A53" s="185"/>
      <c r="B53" s="277" t="s">
        <v>150</v>
      </c>
      <c r="C53" s="278"/>
      <c r="D53" s="278"/>
      <c r="E53" s="278"/>
      <c r="F53" s="278"/>
      <c r="G53" s="279"/>
    </row>
    <row r="54" spans="1:7" ht="15" customHeight="1" hidden="1">
      <c r="A54" s="185"/>
      <c r="B54" s="260" t="s">
        <v>151</v>
      </c>
      <c r="C54" s="261"/>
      <c r="D54" s="261"/>
      <c r="E54" s="261"/>
      <c r="F54" s="261"/>
      <c r="G54" s="262"/>
    </row>
    <row r="55" spans="1:7" ht="15" hidden="1">
      <c r="A55" s="185"/>
      <c r="B55" s="11" t="s">
        <v>154</v>
      </c>
      <c r="C55" s="105"/>
      <c r="D55" s="105"/>
      <c r="E55" s="105"/>
      <c r="F55" s="105"/>
      <c r="G55" s="104"/>
    </row>
    <row r="56" spans="1:7" ht="15" hidden="1">
      <c r="A56" s="185"/>
      <c r="B56" s="111" t="s">
        <v>152</v>
      </c>
      <c r="C56" s="110"/>
      <c r="D56" s="110"/>
      <c r="E56" s="110"/>
      <c r="F56" s="110"/>
      <c r="G56" s="109"/>
    </row>
    <row r="57" spans="1:7" ht="15" hidden="1">
      <c r="A57" s="185"/>
      <c r="B57" s="117" t="s">
        <v>81</v>
      </c>
      <c r="C57" s="118"/>
      <c r="D57" s="118"/>
      <c r="E57" s="118"/>
      <c r="F57" s="98"/>
      <c r="G57" s="97"/>
    </row>
    <row r="58" spans="1:25" s="179" customFormat="1" ht="15" hidden="1">
      <c r="A58" s="185"/>
      <c r="B58" s="11" t="s">
        <v>153</v>
      </c>
      <c r="C58" s="118"/>
      <c r="D58" s="118"/>
      <c r="E58" s="118"/>
      <c r="F58" s="98"/>
      <c r="G58" s="97"/>
      <c r="H58" s="147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</row>
    <row r="59" spans="1:25" s="182" customFormat="1" ht="15" hidden="1">
      <c r="A59" s="185"/>
      <c r="B59" s="11" t="s">
        <v>146</v>
      </c>
      <c r="C59" s="118"/>
      <c r="D59" s="118"/>
      <c r="E59" s="118"/>
      <c r="F59" s="98"/>
      <c r="G59" s="97"/>
      <c r="H59" s="147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</row>
  </sheetData>
  <sheetProtection/>
  <mergeCells count="14">
    <mergeCell ref="E49:G49"/>
    <mergeCell ref="C50:D50"/>
    <mergeCell ref="C51:D51"/>
    <mergeCell ref="B43:G43"/>
    <mergeCell ref="C52:D52"/>
    <mergeCell ref="E50:G50"/>
    <mergeCell ref="E51:G51"/>
    <mergeCell ref="B53:G53"/>
    <mergeCell ref="B54:G54"/>
    <mergeCell ref="B44:G44"/>
    <mergeCell ref="B46:G47"/>
    <mergeCell ref="B48:G48"/>
    <mergeCell ref="C49:D49"/>
    <mergeCell ref="E52:G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5"/>
  <sheetViews>
    <sheetView zoomScale="85" zoomScaleNormal="85" zoomScalePageLayoutView="0" workbookViewId="0" topLeftCell="C16">
      <selection activeCell="F12" sqref="F12:G17"/>
    </sheetView>
  </sheetViews>
  <sheetFormatPr defaultColWidth="9.140625" defaultRowHeight="12.75"/>
  <cols>
    <col min="1" max="2" width="0" style="148" hidden="1" customWidth="1"/>
    <col min="3" max="3" width="98.421875" style="148" bestFit="1" customWidth="1"/>
    <col min="4" max="4" width="13.8515625" style="148" bestFit="1" customWidth="1"/>
    <col min="5" max="5" width="10.57421875" style="148" bestFit="1" customWidth="1"/>
    <col min="6" max="6" width="16.8515625" style="148" customWidth="1"/>
    <col min="7" max="7" width="13.8515625" style="148" customWidth="1"/>
    <col min="8" max="8" width="19.57421875" style="148" customWidth="1"/>
    <col min="9" max="9" width="39.57421875" style="147" bestFit="1" customWidth="1"/>
    <col min="10" max="10" width="10.28125" style="148" bestFit="1" customWidth="1"/>
    <col min="11" max="11" width="10.57421875" style="148" bestFit="1" customWidth="1"/>
    <col min="12" max="16384" width="9.140625" style="148" customWidth="1"/>
  </cols>
  <sheetData>
    <row r="1" spans="1:26" s="158" customFormat="1" ht="15">
      <c r="A1" s="185"/>
      <c r="B1" s="185"/>
      <c r="C1" s="120" t="s">
        <v>27</v>
      </c>
      <c r="D1" s="121"/>
      <c r="E1" s="122"/>
      <c r="F1" s="123"/>
      <c r="G1" s="124"/>
      <c r="H1" s="125"/>
      <c r="I1" s="147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 s="158" customFormat="1" ht="15">
      <c r="A2" s="185"/>
      <c r="B2" s="185"/>
      <c r="C2" s="126" t="s">
        <v>80</v>
      </c>
      <c r="D2" s="41"/>
      <c r="E2" s="92"/>
      <c r="F2" s="41"/>
      <c r="G2" s="103"/>
      <c r="H2" s="171"/>
      <c r="I2" s="147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spans="1:26" s="158" customFormat="1" ht="15">
      <c r="A3" s="185"/>
      <c r="B3" s="185"/>
      <c r="C3" s="36" t="str">
        <f>+LTFMPXIVA!B3</f>
        <v>Portfolio as on November 29, 2019</v>
      </c>
      <c r="D3" s="34"/>
      <c r="E3" s="35"/>
      <c r="F3" s="34"/>
      <c r="G3" s="33"/>
      <c r="H3" s="128"/>
      <c r="I3" s="147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</row>
    <row r="4" spans="1:26" s="158" customFormat="1" ht="15">
      <c r="A4" s="185"/>
      <c r="B4" s="185"/>
      <c r="C4" s="126"/>
      <c r="D4" s="34"/>
      <c r="E4" s="35"/>
      <c r="F4" s="34"/>
      <c r="G4" s="33"/>
      <c r="H4" s="128"/>
      <c r="I4" s="147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 spans="1:26" s="158" customFormat="1" ht="30">
      <c r="A5" s="185"/>
      <c r="B5" s="185"/>
      <c r="C5" s="129" t="s">
        <v>26</v>
      </c>
      <c r="D5" s="90" t="s">
        <v>25</v>
      </c>
      <c r="E5" s="89" t="s">
        <v>24</v>
      </c>
      <c r="F5" s="31" t="s">
        <v>23</v>
      </c>
      <c r="G5" s="102" t="s">
        <v>22</v>
      </c>
      <c r="H5" s="130" t="s">
        <v>21</v>
      </c>
      <c r="I5" s="147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spans="1:26" s="158" customFormat="1" ht="15">
      <c r="A6" s="185"/>
      <c r="B6" s="185"/>
      <c r="C6" s="131" t="s">
        <v>20</v>
      </c>
      <c r="D6" s="19"/>
      <c r="E6" s="95"/>
      <c r="F6" s="50"/>
      <c r="G6" s="101"/>
      <c r="H6" s="132"/>
      <c r="I6" s="147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spans="1:26" s="158" customFormat="1" ht="15">
      <c r="A7" s="185"/>
      <c r="B7" s="185"/>
      <c r="C7" s="131" t="s">
        <v>19</v>
      </c>
      <c r="D7" s="19"/>
      <c r="E7" s="95"/>
      <c r="F7" s="50"/>
      <c r="G7" s="101"/>
      <c r="H7" s="132"/>
      <c r="I7" s="147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</row>
    <row r="8" spans="1:26" s="158" customFormat="1" ht="15">
      <c r="A8" s="185"/>
      <c r="B8" s="185"/>
      <c r="C8" s="131" t="s">
        <v>18</v>
      </c>
      <c r="D8" s="19"/>
      <c r="E8" s="51"/>
      <c r="F8" s="50"/>
      <c r="G8" s="101"/>
      <c r="H8" s="132"/>
      <c r="I8" s="147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 spans="3:26" s="252" customFormat="1" ht="15">
      <c r="C9" s="133" t="s">
        <v>91</v>
      </c>
      <c r="D9" s="19" t="s">
        <v>75</v>
      </c>
      <c r="E9" s="51">
        <v>200</v>
      </c>
      <c r="F9" s="143">
        <v>2006.61</v>
      </c>
      <c r="G9" s="163">
        <v>9.87</v>
      </c>
      <c r="H9" s="132" t="s">
        <v>94</v>
      </c>
      <c r="I9" s="147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</row>
    <row r="10" spans="1:26" s="160" customFormat="1" ht="15">
      <c r="A10" s="185"/>
      <c r="B10" s="185"/>
      <c r="C10" s="133" t="s">
        <v>221</v>
      </c>
      <c r="D10" s="19" t="s">
        <v>178</v>
      </c>
      <c r="E10" s="51">
        <v>196</v>
      </c>
      <c r="F10" s="50">
        <v>1972.38</v>
      </c>
      <c r="G10" s="101">
        <v>9.7</v>
      </c>
      <c r="H10" s="132" t="s">
        <v>71</v>
      </c>
      <c r="I10" s="169"/>
      <c r="J10" s="178"/>
      <c r="K10" s="19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s="160" customFormat="1" ht="15">
      <c r="A11" s="185"/>
      <c r="B11" s="185"/>
      <c r="C11" s="133" t="s">
        <v>68</v>
      </c>
      <c r="D11" s="19" t="s">
        <v>75</v>
      </c>
      <c r="E11" s="51">
        <v>190</v>
      </c>
      <c r="F11" s="143">
        <v>1909.41</v>
      </c>
      <c r="G11" s="163">
        <v>9.39</v>
      </c>
      <c r="H11" s="132" t="s">
        <v>69</v>
      </c>
      <c r="I11" s="169"/>
      <c r="J11" s="178"/>
      <c r="K11" s="19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spans="3:26" s="257" customFormat="1" ht="15">
      <c r="C12" s="133" t="s">
        <v>53</v>
      </c>
      <c r="D12" s="19" t="s">
        <v>14</v>
      </c>
      <c r="E12" s="51">
        <v>280</v>
      </c>
      <c r="F12" s="143">
        <v>1411.46</v>
      </c>
      <c r="G12" s="163">
        <v>6.94</v>
      </c>
      <c r="H12" s="132" t="s">
        <v>240</v>
      </c>
      <c r="I12" s="169"/>
      <c r="J12" s="178"/>
      <c r="K12" s="19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3:26" s="238" customFormat="1" ht="15">
      <c r="C13" s="133" t="s">
        <v>188</v>
      </c>
      <c r="D13" s="19" t="s">
        <v>156</v>
      </c>
      <c r="E13" s="51">
        <v>140</v>
      </c>
      <c r="F13" s="143">
        <v>1404.2</v>
      </c>
      <c r="G13" s="163">
        <v>6.91</v>
      </c>
      <c r="H13" s="132" t="s">
        <v>189</v>
      </c>
      <c r="I13" s="169"/>
      <c r="J13" s="178"/>
      <c r="K13" s="19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s="158" customFormat="1" ht="15">
      <c r="A14" s="185"/>
      <c r="B14" s="185"/>
      <c r="C14" s="133" t="s">
        <v>92</v>
      </c>
      <c r="D14" s="19" t="s">
        <v>14</v>
      </c>
      <c r="E14" s="51">
        <v>100</v>
      </c>
      <c r="F14" s="143">
        <v>1004.95</v>
      </c>
      <c r="G14" s="163">
        <v>4.94</v>
      </c>
      <c r="H14" s="132" t="s">
        <v>95</v>
      </c>
      <c r="I14" s="169"/>
      <c r="J14" s="178"/>
      <c r="K14" s="19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spans="1:26" s="160" customFormat="1" ht="15">
      <c r="A15" s="185"/>
      <c r="B15" s="185"/>
      <c r="C15" s="133" t="s">
        <v>93</v>
      </c>
      <c r="D15" s="19" t="s">
        <v>14</v>
      </c>
      <c r="E15" s="51">
        <v>954</v>
      </c>
      <c r="F15" s="143">
        <v>958.38</v>
      </c>
      <c r="G15" s="163">
        <v>4.71</v>
      </c>
      <c r="H15" s="132" t="s">
        <v>96</v>
      </c>
      <c r="I15" s="169"/>
      <c r="J15" s="178"/>
      <c r="K15" s="19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spans="3:26" s="203" customFormat="1" ht="15">
      <c r="C16" s="133" t="s">
        <v>93</v>
      </c>
      <c r="D16" s="19" t="s">
        <v>14</v>
      </c>
      <c r="E16" s="51">
        <v>510</v>
      </c>
      <c r="F16" s="143">
        <v>512.7</v>
      </c>
      <c r="G16" s="143">
        <v>2.52</v>
      </c>
      <c r="H16" s="132" t="s">
        <v>238</v>
      </c>
      <c r="I16" s="169"/>
      <c r="J16" s="178"/>
      <c r="K16" s="19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3:26" s="243" customFormat="1" ht="15">
      <c r="C17" s="133" t="s">
        <v>53</v>
      </c>
      <c r="D17" s="19" t="s">
        <v>14</v>
      </c>
      <c r="E17" s="51">
        <v>3</v>
      </c>
      <c r="F17" s="143">
        <v>305.35</v>
      </c>
      <c r="G17" s="143">
        <v>1.5</v>
      </c>
      <c r="H17" s="132" t="s">
        <v>202</v>
      </c>
      <c r="I17" s="169"/>
      <c r="J17" s="178"/>
      <c r="K17" s="19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s="158" customFormat="1" ht="15">
      <c r="A18" s="185"/>
      <c r="B18" s="185"/>
      <c r="C18" s="152" t="s">
        <v>13</v>
      </c>
      <c r="D18" s="60"/>
      <c r="E18" s="51"/>
      <c r="F18" s="59">
        <f>SUM(F9:F17)</f>
        <v>11485.44</v>
      </c>
      <c r="G18" s="59">
        <f>SUM(G9:G17)</f>
        <v>56.480000000000004</v>
      </c>
      <c r="H18" s="132"/>
      <c r="I18" s="169"/>
      <c r="J18" s="178"/>
      <c r="K18" s="19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 spans="1:26" s="158" customFormat="1" ht="15">
      <c r="A19" s="185"/>
      <c r="B19" s="185"/>
      <c r="C19" s="131" t="s">
        <v>31</v>
      </c>
      <c r="D19" s="161"/>
      <c r="E19" s="51"/>
      <c r="F19" s="162"/>
      <c r="G19" s="113"/>
      <c r="H19" s="132"/>
      <c r="I19" s="169"/>
      <c r="J19" s="178"/>
      <c r="K19" s="19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 spans="1:26" s="158" customFormat="1" ht="15">
      <c r="A20" s="185"/>
      <c r="B20" s="185"/>
      <c r="C20" s="133" t="s">
        <v>90</v>
      </c>
      <c r="D20" s="161" t="s">
        <v>28</v>
      </c>
      <c r="E20" s="51">
        <v>190</v>
      </c>
      <c r="F20" s="164">
        <v>1901.37</v>
      </c>
      <c r="G20" s="163">
        <v>9.35</v>
      </c>
      <c r="H20" s="132" t="s">
        <v>72</v>
      </c>
      <c r="I20" s="169"/>
      <c r="J20" s="178"/>
      <c r="K20" s="19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spans="1:26" s="158" customFormat="1" ht="15">
      <c r="A21" s="185"/>
      <c r="B21" s="185"/>
      <c r="C21" s="153" t="s">
        <v>13</v>
      </c>
      <c r="D21" s="28"/>
      <c r="E21" s="51"/>
      <c r="F21" s="168">
        <f>SUM(F20:F20)</f>
        <v>1901.37</v>
      </c>
      <c r="G21" s="168">
        <f>SUM(G20:G20)</f>
        <v>9.35</v>
      </c>
      <c r="H21" s="132"/>
      <c r="I21" s="169"/>
      <c r="J21" s="178"/>
      <c r="K21" s="19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spans="1:26" s="160" customFormat="1" ht="15">
      <c r="A22" s="185"/>
      <c r="B22" s="185"/>
      <c r="C22" s="155" t="s">
        <v>30</v>
      </c>
      <c r="D22" s="28"/>
      <c r="E22" s="51"/>
      <c r="F22" s="72"/>
      <c r="G22" s="72"/>
      <c r="H22" s="132"/>
      <c r="I22" s="169"/>
      <c r="J22" s="178"/>
      <c r="K22" s="19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</row>
    <row r="23" spans="1:26" s="160" customFormat="1" ht="15">
      <c r="A23" s="185"/>
      <c r="B23" s="185"/>
      <c r="C23" s="155" t="s">
        <v>18</v>
      </c>
      <c r="D23" s="28"/>
      <c r="E23" s="51"/>
      <c r="F23" s="72"/>
      <c r="G23" s="72"/>
      <c r="H23" s="132"/>
      <c r="I23" s="169"/>
      <c r="J23" s="178"/>
      <c r="K23" s="19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</row>
    <row r="24" spans="1:26" s="170" customFormat="1" ht="15">
      <c r="A24" s="185"/>
      <c r="B24" s="185"/>
      <c r="C24" s="156" t="s">
        <v>88</v>
      </c>
      <c r="D24" s="27" t="s">
        <v>28</v>
      </c>
      <c r="E24" s="51">
        <v>160</v>
      </c>
      <c r="F24" s="166">
        <v>1973.51</v>
      </c>
      <c r="G24" s="163">
        <v>9.71</v>
      </c>
      <c r="H24" s="132" t="s">
        <v>98</v>
      </c>
      <c r="I24" s="169"/>
      <c r="J24" s="178"/>
      <c r="K24" s="19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</row>
    <row r="25" spans="1:26" s="160" customFormat="1" ht="15">
      <c r="A25" s="185"/>
      <c r="B25" s="185"/>
      <c r="C25" s="156" t="s">
        <v>89</v>
      </c>
      <c r="D25" s="27" t="s">
        <v>75</v>
      </c>
      <c r="E25" s="51">
        <v>130</v>
      </c>
      <c r="F25" s="166">
        <v>1669.06</v>
      </c>
      <c r="G25" s="163">
        <v>8.21</v>
      </c>
      <c r="H25" s="132" t="s">
        <v>79</v>
      </c>
      <c r="I25" s="169"/>
      <c r="J25" s="178"/>
      <c r="K25" s="19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</row>
    <row r="26" spans="1:26" s="160" customFormat="1" ht="15">
      <c r="A26" s="185"/>
      <c r="B26" s="185"/>
      <c r="C26" s="155" t="s">
        <v>13</v>
      </c>
      <c r="D26" s="48"/>
      <c r="E26" s="47"/>
      <c r="F26" s="167">
        <f>SUM(F24:F25)</f>
        <v>3642.5699999999997</v>
      </c>
      <c r="G26" s="167">
        <f>SUM(G24:G25)</f>
        <v>17.92</v>
      </c>
      <c r="H26" s="132"/>
      <c r="I26" s="169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</row>
    <row r="27" spans="3:26" s="207" customFormat="1" ht="15">
      <c r="C27" s="131" t="s">
        <v>31</v>
      </c>
      <c r="D27" s="48"/>
      <c r="E27" s="47"/>
      <c r="F27" s="209"/>
      <c r="G27" s="209"/>
      <c r="H27" s="132"/>
      <c r="I27" s="169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</row>
    <row r="28" spans="3:26" s="207" customFormat="1" ht="15">
      <c r="C28" s="156" t="s">
        <v>115</v>
      </c>
      <c r="D28" s="27" t="s">
        <v>233</v>
      </c>
      <c r="E28" s="51">
        <v>150</v>
      </c>
      <c r="F28" s="166">
        <v>1916.31</v>
      </c>
      <c r="G28" s="163">
        <v>9.43</v>
      </c>
      <c r="H28" s="132" t="s">
        <v>97</v>
      </c>
      <c r="I28" s="169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</row>
    <row r="29" spans="3:26" s="207" customFormat="1" ht="15">
      <c r="C29" s="155" t="s">
        <v>13</v>
      </c>
      <c r="D29" s="48"/>
      <c r="E29" s="47"/>
      <c r="F29" s="167">
        <f>SUM(F28)</f>
        <v>1916.31</v>
      </c>
      <c r="G29" s="167">
        <f>SUM(G27:G28)</f>
        <v>9.43</v>
      </c>
      <c r="H29" s="132"/>
      <c r="I29" s="169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</row>
    <row r="30" spans="3:26" s="251" customFormat="1" ht="15">
      <c r="C30" s="153" t="s">
        <v>228</v>
      </c>
      <c r="D30" s="28"/>
      <c r="E30" s="54"/>
      <c r="F30" s="72"/>
      <c r="G30" s="72"/>
      <c r="H30" s="132"/>
      <c r="I30" s="169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</row>
    <row r="31" spans="3:26" s="251" customFormat="1" ht="15">
      <c r="C31" s="153" t="s">
        <v>229</v>
      </c>
      <c r="D31" s="28"/>
      <c r="E31" s="54"/>
      <c r="F31" s="72"/>
      <c r="G31" s="72"/>
      <c r="H31" s="132"/>
      <c r="I31" s="169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</row>
    <row r="32" spans="3:26" s="251" customFormat="1" ht="15">
      <c r="C32" s="240" t="s">
        <v>230</v>
      </c>
      <c r="D32" s="27" t="s">
        <v>231</v>
      </c>
      <c r="E32" s="30">
        <v>100</v>
      </c>
      <c r="F32" s="26">
        <v>97.87</v>
      </c>
      <c r="G32" s="26">
        <v>0.48</v>
      </c>
      <c r="H32" s="132" t="s">
        <v>232</v>
      </c>
      <c r="I32" s="169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</row>
    <row r="33" spans="3:26" s="251" customFormat="1" ht="15">
      <c r="C33" s="155" t="s">
        <v>13</v>
      </c>
      <c r="D33" s="28"/>
      <c r="E33" s="54"/>
      <c r="F33" s="46">
        <f>SUM(F32)</f>
        <v>97.87</v>
      </c>
      <c r="G33" s="46">
        <f>SUM(G32)</f>
        <v>0.48</v>
      </c>
      <c r="H33" s="132"/>
      <c r="I33" s="169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</row>
    <row r="34" spans="1:26" s="158" customFormat="1" ht="15">
      <c r="A34" s="185"/>
      <c r="B34" s="185"/>
      <c r="C34" s="131" t="s">
        <v>12</v>
      </c>
      <c r="D34" s="19"/>
      <c r="E34" s="51"/>
      <c r="F34" s="50"/>
      <c r="G34" s="100"/>
      <c r="H34" s="132"/>
      <c r="I34" s="150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</row>
    <row r="35" spans="1:26" s="158" customFormat="1" ht="15">
      <c r="A35" s="185"/>
      <c r="B35" s="185"/>
      <c r="C35" s="131" t="s">
        <v>180</v>
      </c>
      <c r="D35" s="19"/>
      <c r="E35" s="51"/>
      <c r="F35" s="140">
        <v>226.83</v>
      </c>
      <c r="G35" s="163">
        <v>1.12</v>
      </c>
      <c r="H35" s="132"/>
      <c r="I35" s="169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</row>
    <row r="36" spans="1:26" s="158" customFormat="1" ht="15">
      <c r="A36" s="185"/>
      <c r="B36" s="185"/>
      <c r="C36" s="131" t="s">
        <v>10</v>
      </c>
      <c r="D36" s="19"/>
      <c r="E36" s="51"/>
      <c r="F36" s="140">
        <v>1059.27</v>
      </c>
      <c r="G36" s="163">
        <v>5.22</v>
      </c>
      <c r="H36" s="132"/>
      <c r="I36" s="169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</row>
    <row r="37" spans="1:26" s="158" customFormat="1" ht="15">
      <c r="A37" s="185"/>
      <c r="B37" s="185"/>
      <c r="C37" s="134" t="s">
        <v>9</v>
      </c>
      <c r="D37" s="94"/>
      <c r="E37" s="93"/>
      <c r="F37" s="142">
        <f>+F18+F21+F35+F36+F26+F29+F33</f>
        <v>20329.660000000003</v>
      </c>
      <c r="G37" s="142">
        <f>+G18+G21+G35+G36+G26+G29+G33</f>
        <v>100.00000000000001</v>
      </c>
      <c r="H37" s="135"/>
      <c r="I37" s="147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</row>
    <row r="38" spans="1:26" s="158" customFormat="1" ht="15">
      <c r="A38" s="185"/>
      <c r="B38" s="185"/>
      <c r="C38" s="133" t="s">
        <v>227</v>
      </c>
      <c r="D38" s="18"/>
      <c r="E38" s="17"/>
      <c r="F38" s="107"/>
      <c r="G38" s="106"/>
      <c r="H38" s="196"/>
      <c r="I38" s="150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</row>
    <row r="39" spans="1:26" s="158" customFormat="1" ht="15">
      <c r="A39" s="185"/>
      <c r="B39" s="185"/>
      <c r="C39" s="280" t="s">
        <v>7</v>
      </c>
      <c r="D39" s="281"/>
      <c r="E39" s="281"/>
      <c r="F39" s="281"/>
      <c r="G39" s="281"/>
      <c r="H39" s="282"/>
      <c r="I39" s="150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</row>
    <row r="40" spans="1:26" s="158" customFormat="1" ht="12" customHeight="1" hidden="1">
      <c r="A40" s="185"/>
      <c r="B40" s="185"/>
      <c r="C40" s="137" t="s">
        <v>6</v>
      </c>
      <c r="D40" s="159"/>
      <c r="E40" s="15"/>
      <c r="F40" s="176"/>
      <c r="G40" s="6"/>
      <c r="H40" s="177"/>
      <c r="I40" s="151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</row>
    <row r="41" spans="1:26" s="158" customFormat="1" ht="12.75" customHeight="1" hidden="1">
      <c r="A41" s="185"/>
      <c r="B41" s="185"/>
      <c r="C41" s="283" t="s">
        <v>149</v>
      </c>
      <c r="D41" s="284"/>
      <c r="E41" s="284"/>
      <c r="F41" s="284"/>
      <c r="G41" s="284"/>
      <c r="H41" s="285"/>
      <c r="I41" s="147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</row>
    <row r="42" spans="1:26" s="158" customFormat="1" ht="19.5" customHeight="1" hidden="1">
      <c r="A42" s="185"/>
      <c r="B42" s="185"/>
      <c r="C42" s="286"/>
      <c r="D42" s="284"/>
      <c r="E42" s="284"/>
      <c r="F42" s="284"/>
      <c r="G42" s="284"/>
      <c r="H42" s="285"/>
      <c r="I42" s="147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</row>
    <row r="43" spans="1:26" s="158" customFormat="1" ht="18.75" customHeight="1" hidden="1">
      <c r="A43" s="185"/>
      <c r="B43" s="185"/>
      <c r="C43" s="287" t="s">
        <v>5</v>
      </c>
      <c r="D43" s="288"/>
      <c r="E43" s="288"/>
      <c r="F43" s="288"/>
      <c r="G43" s="288"/>
      <c r="H43" s="289"/>
      <c r="I43" s="147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</row>
    <row r="44" spans="1:26" s="158" customFormat="1" ht="15" hidden="1">
      <c r="A44" s="185"/>
      <c r="B44" s="185"/>
      <c r="C44" s="14" t="s">
        <v>4</v>
      </c>
      <c r="D44" s="290" t="s">
        <v>130</v>
      </c>
      <c r="E44" s="291"/>
      <c r="F44" s="290" t="s">
        <v>148</v>
      </c>
      <c r="G44" s="292"/>
      <c r="H44" s="291"/>
      <c r="I44" s="147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</row>
    <row r="45" spans="1:26" s="158" customFormat="1" ht="15" hidden="1">
      <c r="A45" s="185"/>
      <c r="B45" s="186" t="s">
        <v>119</v>
      </c>
      <c r="C45" s="12" t="s">
        <v>65</v>
      </c>
      <c r="D45" s="293">
        <v>10.9296</v>
      </c>
      <c r="E45" s="294"/>
      <c r="F45" s="271">
        <v>11.0015</v>
      </c>
      <c r="G45" s="276"/>
      <c r="H45" s="272"/>
      <c r="I45" s="147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</row>
    <row r="46" spans="1:26" s="158" customFormat="1" ht="15" hidden="1">
      <c r="A46" s="185"/>
      <c r="B46" s="186" t="s">
        <v>120</v>
      </c>
      <c r="C46" s="12" t="s">
        <v>64</v>
      </c>
      <c r="D46" s="293">
        <v>10.9296</v>
      </c>
      <c r="E46" s="294"/>
      <c r="F46" s="271">
        <v>11.0015</v>
      </c>
      <c r="G46" s="276"/>
      <c r="H46" s="272"/>
      <c r="I46" s="147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</row>
    <row r="47" spans="1:26" s="158" customFormat="1" ht="15" hidden="1">
      <c r="A47" s="185"/>
      <c r="B47" s="186" t="s">
        <v>121</v>
      </c>
      <c r="C47" s="12" t="s">
        <v>1</v>
      </c>
      <c r="D47" s="293">
        <v>10.9661</v>
      </c>
      <c r="E47" s="294"/>
      <c r="F47" s="271">
        <v>11.0405</v>
      </c>
      <c r="G47" s="276"/>
      <c r="H47" s="272"/>
      <c r="I47" s="147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</row>
    <row r="48" spans="1:26" s="158" customFormat="1" ht="15" hidden="1">
      <c r="A48" s="185"/>
      <c r="B48" s="186" t="s">
        <v>122</v>
      </c>
      <c r="C48" s="12" t="s">
        <v>0</v>
      </c>
      <c r="D48" s="293">
        <v>10.9661</v>
      </c>
      <c r="E48" s="294"/>
      <c r="F48" s="271">
        <v>11.0405</v>
      </c>
      <c r="G48" s="276"/>
      <c r="H48" s="272"/>
      <c r="I48" s="147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</row>
    <row r="49" spans="1:26" s="158" customFormat="1" ht="15" hidden="1">
      <c r="A49" s="185"/>
      <c r="B49" s="185"/>
      <c r="C49" s="277" t="s">
        <v>150</v>
      </c>
      <c r="D49" s="278"/>
      <c r="E49" s="278"/>
      <c r="F49" s="278"/>
      <c r="G49" s="278"/>
      <c r="H49" s="279"/>
      <c r="I49" s="147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</row>
    <row r="50" spans="1:26" s="158" customFormat="1" ht="15" customHeight="1" hidden="1">
      <c r="A50" s="185"/>
      <c r="B50" s="185"/>
      <c r="C50" s="260" t="s">
        <v>151</v>
      </c>
      <c r="D50" s="261"/>
      <c r="E50" s="261"/>
      <c r="F50" s="261"/>
      <c r="G50" s="261"/>
      <c r="H50" s="262"/>
      <c r="I50" s="147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</row>
    <row r="51" spans="1:26" s="158" customFormat="1" ht="15" hidden="1">
      <c r="A51" s="185"/>
      <c r="B51" s="185"/>
      <c r="C51" s="11" t="s">
        <v>154</v>
      </c>
      <c r="D51" s="105"/>
      <c r="E51" s="105"/>
      <c r="F51" s="105"/>
      <c r="G51" s="105"/>
      <c r="H51" s="104"/>
      <c r="I51" s="147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</row>
    <row r="52" spans="1:26" s="158" customFormat="1" ht="15" hidden="1">
      <c r="A52" s="185"/>
      <c r="B52" s="185"/>
      <c r="C52" s="111" t="s">
        <v>152</v>
      </c>
      <c r="D52" s="110"/>
      <c r="E52" s="110"/>
      <c r="F52" s="110"/>
      <c r="G52" s="110"/>
      <c r="H52" s="109"/>
      <c r="I52" s="147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</row>
    <row r="53" spans="1:26" s="158" customFormat="1" ht="15" hidden="1">
      <c r="A53" s="185"/>
      <c r="B53" s="185"/>
      <c r="C53" s="117" t="s">
        <v>81</v>
      </c>
      <c r="D53" s="118"/>
      <c r="E53" s="118"/>
      <c r="F53" s="118"/>
      <c r="G53" s="98"/>
      <c r="H53" s="97"/>
      <c r="I53" s="147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</row>
    <row r="54" spans="1:26" s="179" customFormat="1" ht="15" hidden="1">
      <c r="A54" s="185"/>
      <c r="B54" s="185"/>
      <c r="C54" s="11" t="s">
        <v>153</v>
      </c>
      <c r="D54" s="118"/>
      <c r="E54" s="118"/>
      <c r="F54" s="118"/>
      <c r="G54" s="98"/>
      <c r="H54" s="97"/>
      <c r="I54" s="147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</row>
    <row r="55" spans="1:26" s="182" customFormat="1" ht="15" hidden="1">
      <c r="A55" s="185"/>
      <c r="B55" s="185"/>
      <c r="C55" s="11" t="s">
        <v>146</v>
      </c>
      <c r="D55" s="118"/>
      <c r="E55" s="118"/>
      <c r="F55" s="118"/>
      <c r="G55" s="98"/>
      <c r="H55" s="97"/>
      <c r="I55" s="147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</row>
  </sheetData>
  <sheetProtection/>
  <mergeCells count="15">
    <mergeCell ref="C49:H49"/>
    <mergeCell ref="C50:H50"/>
    <mergeCell ref="D47:E47"/>
    <mergeCell ref="F47:H47"/>
    <mergeCell ref="D48:E48"/>
    <mergeCell ref="F48:H48"/>
    <mergeCell ref="F44:H44"/>
    <mergeCell ref="D45:E45"/>
    <mergeCell ref="F45:H45"/>
    <mergeCell ref="D46:E46"/>
    <mergeCell ref="F46:H46"/>
    <mergeCell ref="C39:H39"/>
    <mergeCell ref="C41:H42"/>
    <mergeCell ref="C43:H43"/>
    <mergeCell ref="D44:E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9"/>
  <sheetViews>
    <sheetView zoomScale="85" zoomScaleNormal="85" zoomScalePageLayoutView="0" workbookViewId="0" topLeftCell="B13">
      <selection activeCell="B1" sqref="B1"/>
    </sheetView>
  </sheetViews>
  <sheetFormatPr defaultColWidth="9.140625" defaultRowHeight="12.75"/>
  <cols>
    <col min="1" max="1" width="0" style="148" hidden="1" customWidth="1"/>
    <col min="2" max="2" width="98.421875" style="148" bestFit="1" customWidth="1"/>
    <col min="3" max="3" width="13.8515625" style="148" bestFit="1" customWidth="1"/>
    <col min="4" max="4" width="10.57421875" style="148" bestFit="1" customWidth="1"/>
    <col min="5" max="5" width="14.00390625" style="148" customWidth="1"/>
    <col min="6" max="6" width="13.8515625" style="148" customWidth="1"/>
    <col min="7" max="7" width="19.57421875" style="148" customWidth="1"/>
    <col min="8" max="8" width="39.57421875" style="147" bestFit="1" customWidth="1"/>
    <col min="9" max="16384" width="9.140625" style="148" customWidth="1"/>
  </cols>
  <sheetData>
    <row r="1" spans="1:25" s="172" customFormat="1" ht="15">
      <c r="A1" s="185"/>
      <c r="B1" s="120" t="s">
        <v>27</v>
      </c>
      <c r="C1" s="121"/>
      <c r="D1" s="122"/>
      <c r="E1" s="123"/>
      <c r="F1" s="124"/>
      <c r="G1" s="125"/>
      <c r="H1" s="147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5" s="172" customFormat="1" ht="15">
      <c r="A2" s="185"/>
      <c r="B2" s="126" t="s">
        <v>83</v>
      </c>
      <c r="C2" s="41"/>
      <c r="D2" s="92"/>
      <c r="E2" s="41"/>
      <c r="F2" s="103"/>
      <c r="G2" s="171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25" s="172" customFormat="1" ht="15">
      <c r="A3" s="185"/>
      <c r="B3" s="36" t="str">
        <f>+LTFMPXIVA!B3</f>
        <v>Portfolio as on November 29, 2019</v>
      </c>
      <c r="C3" s="34"/>
      <c r="D3" s="35"/>
      <c r="E3" s="34"/>
      <c r="F3" s="33"/>
      <c r="G3" s="128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1:25" s="172" customFormat="1" ht="15">
      <c r="A4" s="185"/>
      <c r="B4" s="126"/>
      <c r="C4" s="34"/>
      <c r="D4" s="35"/>
      <c r="E4" s="34"/>
      <c r="F4" s="33"/>
      <c r="G4" s="128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1:25" s="172" customFormat="1" ht="30">
      <c r="A5" s="185"/>
      <c r="B5" s="129" t="s">
        <v>26</v>
      </c>
      <c r="C5" s="90" t="s">
        <v>25</v>
      </c>
      <c r="D5" s="89" t="s">
        <v>24</v>
      </c>
      <c r="E5" s="31" t="s">
        <v>23</v>
      </c>
      <c r="F5" s="102" t="s">
        <v>22</v>
      </c>
      <c r="G5" s="130" t="s">
        <v>21</v>
      </c>
      <c r="H5" s="14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1:25" s="172" customFormat="1" ht="15">
      <c r="A6" s="185"/>
      <c r="B6" s="131" t="s">
        <v>20</v>
      </c>
      <c r="C6" s="19"/>
      <c r="D6" s="95"/>
      <c r="E6" s="50"/>
      <c r="F6" s="101"/>
      <c r="G6" s="132"/>
      <c r="H6" s="147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</row>
    <row r="7" spans="1:25" s="172" customFormat="1" ht="15">
      <c r="A7" s="185"/>
      <c r="B7" s="131" t="s">
        <v>19</v>
      </c>
      <c r="C7" s="19"/>
      <c r="D7" s="95"/>
      <c r="E7" s="50"/>
      <c r="F7" s="101"/>
      <c r="G7" s="132"/>
      <c r="H7" s="147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</row>
    <row r="8" spans="1:25" s="172" customFormat="1" ht="15">
      <c r="A8" s="185"/>
      <c r="B8" s="131" t="s">
        <v>18</v>
      </c>
      <c r="C8" s="19"/>
      <c r="D8" s="51"/>
      <c r="E8" s="50"/>
      <c r="F8" s="101"/>
      <c r="G8" s="132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2:25" s="184" customFormat="1" ht="15">
      <c r="B9" s="133" t="s">
        <v>53</v>
      </c>
      <c r="C9" s="19" t="s">
        <v>14</v>
      </c>
      <c r="D9" s="51">
        <v>6</v>
      </c>
      <c r="E9" s="143">
        <v>613.53</v>
      </c>
      <c r="F9" s="163">
        <v>8.29</v>
      </c>
      <c r="G9" s="132" t="s">
        <v>107</v>
      </c>
      <c r="H9" s="169"/>
      <c r="I9" s="201"/>
      <c r="J9" s="201"/>
      <c r="K9" s="201"/>
      <c r="L9" s="197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</row>
    <row r="10" spans="2:25" s="184" customFormat="1" ht="15">
      <c r="B10" s="133" t="s">
        <v>127</v>
      </c>
      <c r="C10" s="19" t="s">
        <v>14</v>
      </c>
      <c r="D10" s="51">
        <v>60</v>
      </c>
      <c r="E10" s="143">
        <v>613.51</v>
      </c>
      <c r="F10" s="163">
        <v>8.29</v>
      </c>
      <c r="G10" s="132" t="s">
        <v>128</v>
      </c>
      <c r="H10" s="169"/>
      <c r="I10" s="201"/>
      <c r="J10" s="201"/>
      <c r="K10" s="201"/>
      <c r="L10" s="197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</row>
    <row r="11" spans="2:25" s="184" customFormat="1" ht="15">
      <c r="B11" s="133" t="s">
        <v>17</v>
      </c>
      <c r="C11" s="19" t="s">
        <v>14</v>
      </c>
      <c r="D11" s="51">
        <v>60</v>
      </c>
      <c r="E11" s="143">
        <v>612.51</v>
      </c>
      <c r="F11" s="163">
        <v>8.28</v>
      </c>
      <c r="G11" s="132" t="s">
        <v>106</v>
      </c>
      <c r="H11" s="169"/>
      <c r="I11" s="201"/>
      <c r="J11" s="201"/>
      <c r="K11" s="201"/>
      <c r="L11" s="197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</row>
    <row r="12" spans="2:25" s="184" customFormat="1" ht="15">
      <c r="B12" s="133" t="s">
        <v>16</v>
      </c>
      <c r="C12" s="19" t="s">
        <v>14</v>
      </c>
      <c r="D12" s="51">
        <v>50</v>
      </c>
      <c r="E12" s="143">
        <v>516.49</v>
      </c>
      <c r="F12" s="163">
        <v>6.98</v>
      </c>
      <c r="G12" s="132" t="s">
        <v>108</v>
      </c>
      <c r="H12" s="169"/>
      <c r="I12" s="201"/>
      <c r="J12" s="201"/>
      <c r="K12" s="201"/>
      <c r="L12" s="197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</row>
    <row r="13" spans="2:25" s="184" customFormat="1" ht="15">
      <c r="B13" s="133" t="s">
        <v>32</v>
      </c>
      <c r="C13" s="19" t="s">
        <v>14</v>
      </c>
      <c r="D13" s="51">
        <v>50</v>
      </c>
      <c r="E13" s="143">
        <v>513.66</v>
      </c>
      <c r="F13" s="163">
        <v>6.94</v>
      </c>
      <c r="G13" s="132" t="s">
        <v>110</v>
      </c>
      <c r="H13" s="169"/>
      <c r="I13" s="201"/>
      <c r="J13" s="201"/>
      <c r="K13" s="201"/>
      <c r="L13" s="197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</row>
    <row r="14" spans="2:25" s="184" customFormat="1" ht="15">
      <c r="B14" s="133" t="s">
        <v>100</v>
      </c>
      <c r="C14" s="19" t="s">
        <v>14</v>
      </c>
      <c r="D14" s="51">
        <v>50</v>
      </c>
      <c r="E14" s="143">
        <v>511.45</v>
      </c>
      <c r="F14" s="163">
        <v>6.91</v>
      </c>
      <c r="G14" s="132" t="s">
        <v>109</v>
      </c>
      <c r="H14" s="169"/>
      <c r="I14" s="201"/>
      <c r="J14" s="201"/>
      <c r="K14" s="201"/>
      <c r="L14" s="197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</row>
    <row r="15" spans="2:25" s="184" customFormat="1" ht="15">
      <c r="B15" s="133" t="s">
        <v>15</v>
      </c>
      <c r="C15" s="19" t="s">
        <v>14</v>
      </c>
      <c r="D15" s="51">
        <v>50</v>
      </c>
      <c r="E15" s="143">
        <v>506.25</v>
      </c>
      <c r="F15" s="163">
        <v>6.84</v>
      </c>
      <c r="G15" s="132" t="s">
        <v>111</v>
      </c>
      <c r="H15" s="169"/>
      <c r="I15" s="201"/>
      <c r="J15" s="201"/>
      <c r="K15" s="201"/>
      <c r="L15" s="197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</row>
    <row r="16" spans="2:25" s="184" customFormat="1" ht="15">
      <c r="B16" s="133" t="s">
        <v>102</v>
      </c>
      <c r="C16" s="19" t="s">
        <v>14</v>
      </c>
      <c r="D16" s="51">
        <v>50</v>
      </c>
      <c r="E16" s="143">
        <v>504.7</v>
      </c>
      <c r="F16" s="163">
        <v>6.82</v>
      </c>
      <c r="G16" s="132" t="s">
        <v>113</v>
      </c>
      <c r="H16" s="169"/>
      <c r="I16" s="201"/>
      <c r="J16" s="201"/>
      <c r="K16" s="201"/>
      <c r="L16" s="197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</row>
    <row r="17" spans="2:25" s="184" customFormat="1" ht="15">
      <c r="B17" s="133" t="s">
        <v>101</v>
      </c>
      <c r="C17" s="19" t="s">
        <v>33</v>
      </c>
      <c r="D17" s="51">
        <v>50</v>
      </c>
      <c r="E17" s="143">
        <v>504.51</v>
      </c>
      <c r="F17" s="163">
        <v>6.82</v>
      </c>
      <c r="G17" s="132" t="s">
        <v>112</v>
      </c>
      <c r="H17" s="169"/>
      <c r="I17" s="201"/>
      <c r="J17" s="201"/>
      <c r="K17" s="201"/>
      <c r="L17" s="197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</row>
    <row r="18" spans="2:25" s="184" customFormat="1" ht="15">
      <c r="B18" s="133" t="s">
        <v>190</v>
      </c>
      <c r="C18" s="19" t="s">
        <v>14</v>
      </c>
      <c r="D18" s="51">
        <v>50</v>
      </c>
      <c r="E18" s="143">
        <v>503.11</v>
      </c>
      <c r="F18" s="143">
        <v>6.8</v>
      </c>
      <c r="G18" s="132" t="s">
        <v>114</v>
      </c>
      <c r="H18" s="169"/>
      <c r="I18" s="201"/>
      <c r="J18" s="201"/>
      <c r="K18" s="201"/>
      <c r="L18" s="197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</row>
    <row r="19" spans="2:25" s="184" customFormat="1" ht="15">
      <c r="B19" s="133" t="s">
        <v>212</v>
      </c>
      <c r="C19" s="19" t="s">
        <v>213</v>
      </c>
      <c r="D19" s="51">
        <v>30</v>
      </c>
      <c r="E19" s="143">
        <v>303.38</v>
      </c>
      <c r="F19" s="143">
        <v>4.1</v>
      </c>
      <c r="G19" s="132" t="s">
        <v>214</v>
      </c>
      <c r="H19" s="169"/>
      <c r="I19" s="201"/>
      <c r="J19" s="201"/>
      <c r="K19" s="201"/>
      <c r="L19" s="197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</row>
    <row r="20" spans="1:25" s="172" customFormat="1" ht="15">
      <c r="A20" s="185"/>
      <c r="B20" s="152" t="s">
        <v>13</v>
      </c>
      <c r="C20" s="60"/>
      <c r="D20" s="51"/>
      <c r="E20" s="59">
        <f>SUM(E9:E19)</f>
        <v>5703.099999999999</v>
      </c>
      <c r="F20" s="59">
        <f>SUM(F9:F19)</f>
        <v>77.07</v>
      </c>
      <c r="G20" s="132"/>
      <c r="H20" s="169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</row>
    <row r="21" spans="1:25" s="172" customFormat="1" ht="15">
      <c r="A21" s="185"/>
      <c r="B21" s="131" t="s">
        <v>31</v>
      </c>
      <c r="C21" s="161"/>
      <c r="D21" s="51"/>
      <c r="E21" s="162"/>
      <c r="F21" s="113"/>
      <c r="G21" s="132"/>
      <c r="H21" s="169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1:25" s="172" customFormat="1" ht="15">
      <c r="A22" s="185"/>
      <c r="B22" s="133" t="s">
        <v>103</v>
      </c>
      <c r="C22" s="161" t="s">
        <v>14</v>
      </c>
      <c r="D22" s="51">
        <v>50</v>
      </c>
      <c r="E22" s="165">
        <v>499.41</v>
      </c>
      <c r="F22" s="163">
        <v>6.75</v>
      </c>
      <c r="G22" s="132" t="s">
        <v>104</v>
      </c>
      <c r="H22" s="169"/>
      <c r="I22" s="201"/>
      <c r="J22" s="201"/>
      <c r="K22" s="201"/>
      <c r="L22" s="197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1:25" s="172" customFormat="1" ht="15">
      <c r="A23" s="185"/>
      <c r="B23" s="153" t="s">
        <v>13</v>
      </c>
      <c r="C23" s="28"/>
      <c r="D23" s="51"/>
      <c r="E23" s="168">
        <f>SUM(E22:E22)</f>
        <v>499.41</v>
      </c>
      <c r="F23" s="168">
        <f>SUM(F22:F22)</f>
        <v>6.75</v>
      </c>
      <c r="G23" s="132"/>
      <c r="H23" s="169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</row>
    <row r="24" spans="1:25" s="180" customFormat="1" ht="15">
      <c r="A24" s="185"/>
      <c r="B24" s="155" t="s">
        <v>30</v>
      </c>
      <c r="C24" s="28"/>
      <c r="D24" s="51"/>
      <c r="E24" s="181"/>
      <c r="F24" s="181"/>
      <c r="G24" s="132"/>
      <c r="H24" s="169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</row>
    <row r="25" spans="1:25" s="180" customFormat="1" ht="15">
      <c r="A25" s="185"/>
      <c r="B25" s="155" t="s">
        <v>18</v>
      </c>
      <c r="C25" s="28"/>
      <c r="D25" s="51"/>
      <c r="E25" s="181"/>
      <c r="F25" s="181"/>
      <c r="G25" s="132"/>
      <c r="H25" s="169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</row>
    <row r="26" spans="1:25" s="180" customFormat="1" ht="15">
      <c r="A26" s="185"/>
      <c r="B26" s="133" t="s">
        <v>99</v>
      </c>
      <c r="C26" s="19" t="s">
        <v>14</v>
      </c>
      <c r="D26" s="51">
        <v>84</v>
      </c>
      <c r="E26" s="143">
        <v>761.3</v>
      </c>
      <c r="F26" s="163">
        <v>10.29</v>
      </c>
      <c r="G26" s="132" t="s">
        <v>105</v>
      </c>
      <c r="H26" s="169"/>
      <c r="I26" s="201"/>
      <c r="J26" s="201"/>
      <c r="K26" s="201"/>
      <c r="L26" s="197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</row>
    <row r="27" spans="1:25" s="180" customFormat="1" ht="15">
      <c r="A27" s="185"/>
      <c r="B27" s="153" t="s">
        <v>13</v>
      </c>
      <c r="C27" s="28"/>
      <c r="D27" s="51"/>
      <c r="E27" s="168">
        <f>SUM(E26:E26)</f>
        <v>761.3</v>
      </c>
      <c r="F27" s="168">
        <f>SUM(F26:F26)</f>
        <v>10.29</v>
      </c>
      <c r="G27" s="132"/>
      <c r="H27" s="169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</row>
    <row r="28" spans="1:25" s="172" customFormat="1" ht="15">
      <c r="A28" s="185"/>
      <c r="B28" s="131" t="s">
        <v>12</v>
      </c>
      <c r="C28" s="19"/>
      <c r="D28" s="51"/>
      <c r="E28" s="50"/>
      <c r="F28" s="100"/>
      <c r="G28" s="132"/>
      <c r="H28" s="169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</row>
    <row r="29" spans="1:25" s="172" customFormat="1" ht="15">
      <c r="A29" s="185"/>
      <c r="B29" s="131" t="s">
        <v>180</v>
      </c>
      <c r="C29" s="19"/>
      <c r="D29" s="51"/>
      <c r="E29" s="140">
        <v>111.01</v>
      </c>
      <c r="F29" s="163">
        <v>1.5</v>
      </c>
      <c r="G29" s="132"/>
      <c r="H29" s="169"/>
      <c r="I29" s="201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</row>
    <row r="30" spans="1:25" s="172" customFormat="1" ht="15">
      <c r="A30" s="185"/>
      <c r="B30" s="131" t="s">
        <v>10</v>
      </c>
      <c r="C30" s="19"/>
      <c r="D30" s="51"/>
      <c r="E30" s="140">
        <v>325.18</v>
      </c>
      <c r="F30" s="163">
        <v>4.39</v>
      </c>
      <c r="G30" s="132"/>
      <c r="H30" s="169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</row>
    <row r="31" spans="1:25" s="172" customFormat="1" ht="15">
      <c r="A31" s="185"/>
      <c r="B31" s="134" t="s">
        <v>9</v>
      </c>
      <c r="C31" s="94"/>
      <c r="D31" s="93"/>
      <c r="E31" s="142">
        <f>+E20+E23+E29+E30+E27</f>
        <v>7400</v>
      </c>
      <c r="F31" s="142">
        <f>+F20+F23+F29+F30+F27</f>
        <v>100</v>
      </c>
      <c r="G31" s="135"/>
      <c r="H31" s="169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</row>
    <row r="32" spans="1:25" s="172" customFormat="1" ht="15">
      <c r="A32" s="185"/>
      <c r="B32" s="133" t="s">
        <v>227</v>
      </c>
      <c r="C32" s="18"/>
      <c r="D32" s="17"/>
      <c r="E32" s="107"/>
      <c r="F32" s="106"/>
      <c r="G32" s="196"/>
      <c r="H32" s="169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</row>
    <row r="33" spans="1:25" s="172" customFormat="1" ht="15">
      <c r="A33" s="185"/>
      <c r="B33" s="280" t="s">
        <v>7</v>
      </c>
      <c r="C33" s="281"/>
      <c r="D33" s="281"/>
      <c r="E33" s="281"/>
      <c r="F33" s="281"/>
      <c r="G33" s="282"/>
      <c r="H33" s="169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</row>
    <row r="34" spans="1:25" s="172" customFormat="1" ht="12" customHeight="1" hidden="1">
      <c r="A34" s="185"/>
      <c r="B34" s="137" t="s">
        <v>6</v>
      </c>
      <c r="C34" s="173"/>
      <c r="D34" s="15"/>
      <c r="E34" s="15"/>
      <c r="F34" s="6"/>
      <c r="G34" s="138"/>
      <c r="H34" s="169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</row>
    <row r="35" spans="1:25" s="172" customFormat="1" ht="12.75" customHeight="1" hidden="1">
      <c r="A35" s="185"/>
      <c r="B35" s="283" t="s">
        <v>149</v>
      </c>
      <c r="C35" s="284"/>
      <c r="D35" s="284"/>
      <c r="E35" s="284"/>
      <c r="F35" s="284"/>
      <c r="G35" s="285"/>
      <c r="H35" s="169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</row>
    <row r="36" spans="1:25" s="172" customFormat="1" ht="19.5" customHeight="1" hidden="1">
      <c r="A36" s="185"/>
      <c r="B36" s="286"/>
      <c r="C36" s="284"/>
      <c r="D36" s="284"/>
      <c r="E36" s="284"/>
      <c r="F36" s="284"/>
      <c r="G36" s="285"/>
      <c r="H36" s="169"/>
      <c r="I36" s="17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</row>
    <row r="37" spans="1:25" s="172" customFormat="1" ht="18.75" customHeight="1" hidden="1">
      <c r="A37" s="185"/>
      <c r="B37" s="287" t="s">
        <v>5</v>
      </c>
      <c r="C37" s="288"/>
      <c r="D37" s="288"/>
      <c r="E37" s="288"/>
      <c r="F37" s="288"/>
      <c r="G37" s="289"/>
      <c r="H37" s="169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</row>
    <row r="38" spans="1:25" s="172" customFormat="1" ht="15" hidden="1">
      <c r="A38" s="185"/>
      <c r="B38" s="14" t="s">
        <v>4</v>
      </c>
      <c r="C38" s="290" t="s">
        <v>130</v>
      </c>
      <c r="D38" s="291"/>
      <c r="E38" s="290" t="s">
        <v>148</v>
      </c>
      <c r="F38" s="292"/>
      <c r="G38" s="291"/>
      <c r="H38" s="169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</row>
    <row r="39" spans="1:25" s="172" customFormat="1" ht="15" hidden="1">
      <c r="A39" s="186" t="s">
        <v>124</v>
      </c>
      <c r="B39" s="12" t="s">
        <v>65</v>
      </c>
      <c r="C39" s="271">
        <v>10.2698</v>
      </c>
      <c r="D39" s="272"/>
      <c r="E39" s="271">
        <v>10.3135</v>
      </c>
      <c r="F39" s="276"/>
      <c r="G39" s="272"/>
      <c r="H39" s="169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</row>
    <row r="40" spans="1:25" s="172" customFormat="1" ht="15" hidden="1">
      <c r="A40" s="186" t="s">
        <v>125</v>
      </c>
      <c r="B40" s="12" t="s">
        <v>64</v>
      </c>
      <c r="C40" s="271">
        <v>10.2698</v>
      </c>
      <c r="D40" s="272"/>
      <c r="E40" s="271">
        <v>10.3135</v>
      </c>
      <c r="F40" s="276"/>
      <c r="G40" s="272"/>
      <c r="H40" s="169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</row>
    <row r="41" spans="1:25" s="172" customFormat="1" ht="15" hidden="1">
      <c r="A41" s="186" t="s">
        <v>123</v>
      </c>
      <c r="B41" s="12" t="s">
        <v>1</v>
      </c>
      <c r="C41" s="271">
        <v>10.2803</v>
      </c>
      <c r="D41" s="272"/>
      <c r="E41" s="271">
        <v>10.3256</v>
      </c>
      <c r="F41" s="276"/>
      <c r="G41" s="272"/>
      <c r="H41" s="169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</row>
    <row r="42" spans="1:25" s="172" customFormat="1" ht="15" hidden="1">
      <c r="A42" s="186" t="s">
        <v>126</v>
      </c>
      <c r="B42" s="12" t="s">
        <v>0</v>
      </c>
      <c r="C42" s="271">
        <v>10.2803</v>
      </c>
      <c r="D42" s="272"/>
      <c r="E42" s="271">
        <v>10.3256</v>
      </c>
      <c r="F42" s="276"/>
      <c r="G42" s="272"/>
      <c r="H42" s="169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</row>
    <row r="43" spans="1:25" s="172" customFormat="1" ht="15" hidden="1">
      <c r="A43" s="185"/>
      <c r="B43" s="277" t="s">
        <v>150</v>
      </c>
      <c r="C43" s="278"/>
      <c r="D43" s="278"/>
      <c r="E43" s="278"/>
      <c r="F43" s="278"/>
      <c r="G43" s="279"/>
      <c r="H43" s="169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</row>
    <row r="44" spans="1:25" s="172" customFormat="1" ht="15" customHeight="1" hidden="1">
      <c r="A44" s="185"/>
      <c r="B44" s="260" t="s">
        <v>151</v>
      </c>
      <c r="C44" s="261"/>
      <c r="D44" s="261"/>
      <c r="E44" s="261"/>
      <c r="F44" s="261"/>
      <c r="G44" s="262"/>
      <c r="H44" s="169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</row>
    <row r="45" spans="1:25" s="172" customFormat="1" ht="15" hidden="1">
      <c r="A45" s="185"/>
      <c r="B45" s="11" t="s">
        <v>154</v>
      </c>
      <c r="C45" s="105"/>
      <c r="D45" s="105"/>
      <c r="E45" s="105"/>
      <c r="F45" s="105"/>
      <c r="G45" s="104"/>
      <c r="H45" s="169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s="172" customFormat="1" ht="15" hidden="1">
      <c r="A46" s="185"/>
      <c r="B46" s="111" t="s">
        <v>152</v>
      </c>
      <c r="C46" s="110"/>
      <c r="D46" s="110"/>
      <c r="E46" s="110"/>
      <c r="F46" s="110"/>
      <c r="G46" s="109"/>
      <c r="H46" s="169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spans="1:25" s="172" customFormat="1" ht="15" hidden="1">
      <c r="A47" s="185"/>
      <c r="B47" s="117" t="s">
        <v>81</v>
      </c>
      <c r="C47" s="118"/>
      <c r="D47" s="118"/>
      <c r="E47" s="118"/>
      <c r="F47" s="98"/>
      <c r="G47" s="97"/>
      <c r="H47" s="169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s="179" customFormat="1" ht="15" hidden="1">
      <c r="A48" s="185"/>
      <c r="B48" s="11" t="s">
        <v>153</v>
      </c>
      <c r="C48" s="118"/>
      <c r="D48" s="118"/>
      <c r="E48" s="118"/>
      <c r="F48" s="98"/>
      <c r="G48" s="97"/>
      <c r="H48" s="169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25" s="182" customFormat="1" ht="15" hidden="1">
      <c r="A49" s="185"/>
      <c r="B49" s="11" t="s">
        <v>146</v>
      </c>
      <c r="C49" s="118"/>
      <c r="D49" s="118"/>
      <c r="E49" s="118"/>
      <c r="F49" s="98"/>
      <c r="G49" s="97"/>
      <c r="H49" s="169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</row>
  </sheetData>
  <sheetProtection/>
  <mergeCells count="15">
    <mergeCell ref="B33:G33"/>
    <mergeCell ref="B35:G36"/>
    <mergeCell ref="B37:G37"/>
    <mergeCell ref="C38:D38"/>
    <mergeCell ref="E38:G38"/>
    <mergeCell ref="C39:D39"/>
    <mergeCell ref="E39:G39"/>
    <mergeCell ref="E40:G40"/>
    <mergeCell ref="C41:D41"/>
    <mergeCell ref="E41:G41"/>
    <mergeCell ref="C42:D42"/>
    <mergeCell ref="E42:G42"/>
    <mergeCell ref="B44:G44"/>
    <mergeCell ref="C40:D40"/>
    <mergeCell ref="B43:G4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6"/>
  <sheetViews>
    <sheetView zoomScale="85" zoomScaleNormal="85" zoomScalePageLayoutView="0" workbookViewId="0" topLeftCell="B7">
      <selection activeCell="B11" sqref="B11"/>
    </sheetView>
  </sheetViews>
  <sheetFormatPr defaultColWidth="9.140625" defaultRowHeight="12.75"/>
  <cols>
    <col min="1" max="1" width="6.7109375" style="148" hidden="1" customWidth="1"/>
    <col min="2" max="2" width="119.140625" style="148" bestFit="1" customWidth="1"/>
    <col min="3" max="3" width="12.421875" style="148" bestFit="1" customWidth="1"/>
    <col min="4" max="4" width="11.421875" style="220" bestFit="1" customWidth="1"/>
    <col min="5" max="5" width="17.8515625" style="148" bestFit="1" customWidth="1"/>
    <col min="6" max="6" width="9.28125" style="148" bestFit="1" customWidth="1"/>
    <col min="7" max="7" width="17.421875" style="148" bestFit="1" customWidth="1"/>
    <col min="8" max="8" width="39.57421875" style="147" bestFit="1" customWidth="1"/>
    <col min="9" max="16384" width="9.140625" style="148" customWidth="1"/>
  </cols>
  <sheetData>
    <row r="1" spans="2:25" s="199" customFormat="1" ht="15">
      <c r="B1" s="120" t="s">
        <v>27</v>
      </c>
      <c r="C1" s="121"/>
      <c r="D1" s="210"/>
      <c r="E1" s="123"/>
      <c r="F1" s="124"/>
      <c r="G1" s="125"/>
      <c r="H1" s="147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2:25" s="199" customFormat="1" ht="15">
      <c r="B2" s="126" t="s">
        <v>129</v>
      </c>
      <c r="C2" s="41"/>
      <c r="D2" s="211"/>
      <c r="E2" s="41"/>
      <c r="F2" s="103"/>
      <c r="G2" s="171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2:25" s="199" customFormat="1" ht="15">
      <c r="B3" s="36" t="str">
        <f>+LTFMPXIVA!B3</f>
        <v>Portfolio as on November 29, 2019</v>
      </c>
      <c r="C3" s="34"/>
      <c r="D3" s="212"/>
      <c r="E3" s="34"/>
      <c r="F3" s="33"/>
      <c r="G3" s="128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2:25" s="199" customFormat="1" ht="15">
      <c r="B4" s="126"/>
      <c r="C4" s="34"/>
      <c r="D4" s="212"/>
      <c r="E4" s="34"/>
      <c r="F4" s="33"/>
      <c r="G4" s="128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2:25" s="199" customFormat="1" ht="30">
      <c r="B5" s="129" t="s">
        <v>26</v>
      </c>
      <c r="C5" s="90" t="s">
        <v>25</v>
      </c>
      <c r="D5" s="213" t="s">
        <v>24</v>
      </c>
      <c r="E5" s="31" t="s">
        <v>23</v>
      </c>
      <c r="F5" s="102" t="s">
        <v>22</v>
      </c>
      <c r="G5" s="130" t="s">
        <v>21</v>
      </c>
      <c r="H5" s="14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2:25" s="203" customFormat="1" ht="15">
      <c r="B6" s="131" t="s">
        <v>20</v>
      </c>
      <c r="C6" s="84"/>
      <c r="D6" s="86"/>
      <c r="E6" s="84"/>
      <c r="F6" s="84"/>
      <c r="G6" s="84"/>
      <c r="H6" s="147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</row>
    <row r="7" spans="2:25" s="203" customFormat="1" ht="15">
      <c r="B7" s="131" t="s">
        <v>19</v>
      </c>
      <c r="C7" s="84"/>
      <c r="D7" s="86"/>
      <c r="E7" s="84"/>
      <c r="F7" s="84"/>
      <c r="G7" s="84"/>
      <c r="H7" s="147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</row>
    <row r="8" spans="2:25" s="203" customFormat="1" ht="15">
      <c r="B8" s="131" t="s">
        <v>18</v>
      </c>
      <c r="C8" s="84"/>
      <c r="D8" s="86"/>
      <c r="E8" s="84"/>
      <c r="F8" s="84"/>
      <c r="G8" s="84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2:25" s="203" customFormat="1" ht="15">
      <c r="B9" s="133" t="s">
        <v>131</v>
      </c>
      <c r="C9" s="204" t="s">
        <v>14</v>
      </c>
      <c r="D9" s="51">
        <v>250</v>
      </c>
      <c r="E9" s="143">
        <v>2558.26</v>
      </c>
      <c r="F9" s="163">
        <v>9.99</v>
      </c>
      <c r="G9" s="204" t="s">
        <v>136</v>
      </c>
      <c r="H9" s="147"/>
      <c r="I9" s="148"/>
      <c r="J9" s="178"/>
      <c r="K9" s="148"/>
      <c r="L9" s="206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</row>
    <row r="10" spans="2:25" s="203" customFormat="1" ht="15">
      <c r="B10" s="133" t="s">
        <v>16</v>
      </c>
      <c r="C10" s="204" t="s">
        <v>14</v>
      </c>
      <c r="D10" s="51">
        <v>250</v>
      </c>
      <c r="E10" s="143">
        <v>2526.92</v>
      </c>
      <c r="F10" s="163">
        <v>9.86</v>
      </c>
      <c r="G10" s="204" t="s">
        <v>137</v>
      </c>
      <c r="H10" s="147"/>
      <c r="I10" s="148"/>
      <c r="J10" s="178"/>
      <c r="K10" s="148"/>
      <c r="L10" s="206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</row>
    <row r="11" spans="2:25" s="203" customFormat="1" ht="15">
      <c r="B11" s="133" t="s">
        <v>132</v>
      </c>
      <c r="C11" s="204" t="s">
        <v>14</v>
      </c>
      <c r="D11" s="51">
        <v>240</v>
      </c>
      <c r="E11" s="143">
        <v>2448.17</v>
      </c>
      <c r="F11" s="163">
        <v>9.56</v>
      </c>
      <c r="G11" s="204" t="s">
        <v>138</v>
      </c>
      <c r="H11" s="147"/>
      <c r="I11" s="148"/>
      <c r="J11" s="178"/>
      <c r="K11" s="148"/>
      <c r="L11" s="206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</row>
    <row r="12" spans="2:25" s="203" customFormat="1" ht="15">
      <c r="B12" s="133" t="s">
        <v>133</v>
      </c>
      <c r="C12" s="204" t="s">
        <v>33</v>
      </c>
      <c r="D12" s="51">
        <v>220</v>
      </c>
      <c r="E12" s="143">
        <v>2227.47</v>
      </c>
      <c r="F12" s="163">
        <v>8.7</v>
      </c>
      <c r="G12" s="204" t="s">
        <v>139</v>
      </c>
      <c r="H12" s="147"/>
      <c r="I12" s="148"/>
      <c r="J12" s="178"/>
      <c r="K12" s="148"/>
      <c r="L12" s="206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</row>
    <row r="13" spans="2:25" s="203" customFormat="1" ht="15">
      <c r="B13" s="133" t="s">
        <v>134</v>
      </c>
      <c r="C13" s="204" t="s">
        <v>33</v>
      </c>
      <c r="D13" s="51">
        <v>220</v>
      </c>
      <c r="E13" s="143">
        <v>2223.09</v>
      </c>
      <c r="F13" s="163">
        <v>8.68</v>
      </c>
      <c r="G13" s="204" t="s">
        <v>140</v>
      </c>
      <c r="H13" s="147"/>
      <c r="I13" s="148"/>
      <c r="J13" s="178"/>
      <c r="K13" s="148"/>
      <c r="L13" s="206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</row>
    <row r="14" spans="2:25" s="203" customFormat="1" ht="15">
      <c r="B14" s="133" t="s">
        <v>135</v>
      </c>
      <c r="C14" s="204" t="s">
        <v>14</v>
      </c>
      <c r="D14" s="51">
        <v>200</v>
      </c>
      <c r="E14" s="143">
        <v>2114.75</v>
      </c>
      <c r="F14" s="163">
        <v>8.26</v>
      </c>
      <c r="G14" s="204" t="s">
        <v>141</v>
      </c>
      <c r="H14" s="147"/>
      <c r="I14" s="148"/>
      <c r="J14" s="178"/>
      <c r="K14" s="148"/>
      <c r="L14" s="206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</row>
    <row r="15" spans="2:25" s="203" customFormat="1" ht="15">
      <c r="B15" s="133" t="s">
        <v>15</v>
      </c>
      <c r="C15" s="204" t="s">
        <v>14</v>
      </c>
      <c r="D15" s="51">
        <v>200</v>
      </c>
      <c r="E15" s="143">
        <v>2079.93</v>
      </c>
      <c r="F15" s="163">
        <v>8.12</v>
      </c>
      <c r="G15" s="204" t="s">
        <v>143</v>
      </c>
      <c r="H15" s="147"/>
      <c r="I15" s="148"/>
      <c r="J15" s="178"/>
      <c r="K15" s="148"/>
      <c r="L15" s="206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</row>
    <row r="16" spans="2:25" s="203" customFormat="1" ht="15">
      <c r="B16" s="133" t="s">
        <v>127</v>
      </c>
      <c r="C16" s="204" t="s">
        <v>14</v>
      </c>
      <c r="D16" s="51">
        <v>100</v>
      </c>
      <c r="E16" s="143">
        <v>1085.87</v>
      </c>
      <c r="F16" s="163">
        <v>4.24</v>
      </c>
      <c r="G16" s="204" t="s">
        <v>142</v>
      </c>
      <c r="H16" s="147"/>
      <c r="I16" s="148"/>
      <c r="J16" s="178"/>
      <c r="K16" s="148"/>
      <c r="L16" s="206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</row>
    <row r="17" spans="2:25" s="203" customFormat="1" ht="15">
      <c r="B17" s="133" t="s">
        <v>32</v>
      </c>
      <c r="C17" s="204" t="s">
        <v>14</v>
      </c>
      <c r="D17" s="51">
        <v>100</v>
      </c>
      <c r="E17" s="143">
        <v>1036.38</v>
      </c>
      <c r="F17" s="163">
        <v>4.05</v>
      </c>
      <c r="G17" s="204" t="s">
        <v>144</v>
      </c>
      <c r="H17" s="147"/>
      <c r="I17" s="148"/>
      <c r="J17" s="178"/>
      <c r="K17" s="148"/>
      <c r="L17" s="206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2:25" s="203" customFormat="1" ht="15">
      <c r="B18" s="133" t="s">
        <v>32</v>
      </c>
      <c r="C18" s="204" t="s">
        <v>14</v>
      </c>
      <c r="D18" s="51">
        <v>50</v>
      </c>
      <c r="E18" s="143">
        <v>519.89</v>
      </c>
      <c r="F18" s="143">
        <v>2.03</v>
      </c>
      <c r="G18" s="204" t="s">
        <v>145</v>
      </c>
      <c r="H18" s="147"/>
      <c r="I18" s="148"/>
      <c r="J18" s="178"/>
      <c r="K18" s="148"/>
      <c r="L18" s="206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</row>
    <row r="19" spans="2:25" s="203" customFormat="1" ht="15">
      <c r="B19" s="152" t="s">
        <v>13</v>
      </c>
      <c r="C19" s="204"/>
      <c r="D19" s="214"/>
      <c r="E19" s="142">
        <f>SUM(E9:E18)</f>
        <v>18820.73</v>
      </c>
      <c r="F19" s="237">
        <f>SUM(F9:F18)</f>
        <v>73.49</v>
      </c>
      <c r="G19" s="205"/>
      <c r="H19" s="147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2:25" s="229" customFormat="1" ht="15">
      <c r="B20" s="155" t="s">
        <v>30</v>
      </c>
      <c r="C20" s="204"/>
      <c r="D20" s="214"/>
      <c r="E20" s="231"/>
      <c r="F20" s="233"/>
      <c r="G20" s="205"/>
      <c r="H20" s="147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</row>
    <row r="21" spans="2:25" s="229" customFormat="1" ht="15">
      <c r="B21" s="155" t="s">
        <v>18</v>
      </c>
      <c r="C21" s="204"/>
      <c r="D21" s="214"/>
      <c r="E21" s="231"/>
      <c r="F21" s="234"/>
      <c r="G21" s="205"/>
      <c r="H21" s="147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s="229" customFormat="1" ht="15">
      <c r="B22" s="156" t="s">
        <v>181</v>
      </c>
      <c r="C22" s="204" t="s">
        <v>14</v>
      </c>
      <c r="D22" s="214">
        <v>230</v>
      </c>
      <c r="E22" s="232">
        <v>2628.14</v>
      </c>
      <c r="F22" s="235">
        <v>10.26</v>
      </c>
      <c r="G22" s="205" t="s">
        <v>182</v>
      </c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25" s="229" customFormat="1" ht="15">
      <c r="B23" s="156" t="s">
        <v>155</v>
      </c>
      <c r="C23" s="204" t="s">
        <v>156</v>
      </c>
      <c r="D23" s="214">
        <v>300</v>
      </c>
      <c r="E23" s="232">
        <v>2507.52</v>
      </c>
      <c r="F23" s="236">
        <v>9.79</v>
      </c>
      <c r="G23" s="205" t="s">
        <v>157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</row>
    <row r="24" spans="2:25" s="229" customFormat="1" ht="15">
      <c r="B24" s="152" t="s">
        <v>13</v>
      </c>
      <c r="C24" s="204"/>
      <c r="D24" s="214"/>
      <c r="E24" s="142">
        <f>SUM(E22:E23)</f>
        <v>5135.66</v>
      </c>
      <c r="F24" s="237">
        <f>SUM(F22:F23)</f>
        <v>20.049999999999997</v>
      </c>
      <c r="G24" s="205"/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</row>
    <row r="25" spans="2:25" s="199" customFormat="1" ht="15">
      <c r="B25" s="131" t="s">
        <v>12</v>
      </c>
      <c r="C25" s="19"/>
      <c r="D25" s="215"/>
      <c r="E25" s="50"/>
      <c r="F25" s="100"/>
      <c r="G25" s="132"/>
      <c r="H25" s="150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</row>
    <row r="26" spans="2:25" s="199" customFormat="1" ht="15">
      <c r="B26" s="131" t="s">
        <v>180</v>
      </c>
      <c r="C26" s="19"/>
      <c r="D26" s="215"/>
      <c r="E26" s="140">
        <v>543.12</v>
      </c>
      <c r="F26" s="163">
        <v>2.12</v>
      </c>
      <c r="G26" s="132"/>
      <c r="H26" s="169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</row>
    <row r="27" spans="2:25" s="199" customFormat="1" ht="15">
      <c r="B27" s="131" t="s">
        <v>10</v>
      </c>
      <c r="C27" s="19"/>
      <c r="D27" s="215"/>
      <c r="E27" s="140">
        <v>1117.53</v>
      </c>
      <c r="F27" s="163">
        <v>4.34</v>
      </c>
      <c r="G27" s="132"/>
      <c r="H27" s="169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</row>
    <row r="28" spans="2:25" s="199" customFormat="1" ht="15">
      <c r="B28" s="134" t="s">
        <v>9</v>
      </c>
      <c r="C28" s="94"/>
      <c r="D28" s="93"/>
      <c r="E28" s="142">
        <f>E19+E26+E27+E24</f>
        <v>25617.039999999997</v>
      </c>
      <c r="F28" s="142">
        <f>F19+F26+F27+F24</f>
        <v>100</v>
      </c>
      <c r="G28" s="135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</row>
    <row r="29" spans="2:25" s="199" customFormat="1" ht="15">
      <c r="B29" s="133" t="s">
        <v>227</v>
      </c>
      <c r="C29" s="18"/>
      <c r="D29" s="17"/>
      <c r="E29" s="107"/>
      <c r="F29" s="106"/>
      <c r="G29" s="196"/>
      <c r="H29" s="147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</row>
    <row r="30" spans="2:25" s="199" customFormat="1" ht="15">
      <c r="B30" s="280" t="s">
        <v>7</v>
      </c>
      <c r="C30" s="281"/>
      <c r="D30" s="281"/>
      <c r="E30" s="281"/>
      <c r="F30" s="281"/>
      <c r="G30" s="282"/>
      <c r="H30" s="169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</row>
    <row r="31" spans="2:25" s="199" customFormat="1" ht="12" customHeight="1" hidden="1">
      <c r="B31" s="137" t="s">
        <v>6</v>
      </c>
      <c r="C31" s="200"/>
      <c r="D31" s="216"/>
      <c r="E31" s="15"/>
      <c r="F31" s="6"/>
      <c r="G31" s="138"/>
      <c r="H31" s="151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</row>
    <row r="32" spans="2:25" s="199" customFormat="1" ht="12.75" customHeight="1" hidden="1">
      <c r="B32" s="283" t="s">
        <v>149</v>
      </c>
      <c r="C32" s="284"/>
      <c r="D32" s="284"/>
      <c r="E32" s="284"/>
      <c r="F32" s="284"/>
      <c r="G32" s="285"/>
      <c r="H32" s="147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</row>
    <row r="33" spans="2:25" s="199" customFormat="1" ht="19.5" customHeight="1" hidden="1">
      <c r="B33" s="286"/>
      <c r="C33" s="284"/>
      <c r="D33" s="284"/>
      <c r="E33" s="284"/>
      <c r="F33" s="284"/>
      <c r="G33" s="285"/>
      <c r="H33" s="147"/>
      <c r="I33" s="17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</row>
    <row r="34" spans="2:25" s="199" customFormat="1" ht="18.75" customHeight="1" hidden="1">
      <c r="B34" s="287" t="s">
        <v>5</v>
      </c>
      <c r="C34" s="288"/>
      <c r="D34" s="288"/>
      <c r="E34" s="288"/>
      <c r="F34" s="288"/>
      <c r="G34" s="289"/>
      <c r="H34" s="147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</row>
    <row r="35" spans="2:25" s="199" customFormat="1" ht="15" hidden="1">
      <c r="B35" s="14" t="s">
        <v>4</v>
      </c>
      <c r="C35" s="290" t="s">
        <v>130</v>
      </c>
      <c r="D35" s="291"/>
      <c r="E35" s="290" t="s">
        <v>148</v>
      </c>
      <c r="F35" s="292"/>
      <c r="G35" s="291"/>
      <c r="H35" s="147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</row>
    <row r="36" spans="1:25" s="199" customFormat="1" ht="15" hidden="1">
      <c r="A36" s="186" t="s">
        <v>124</v>
      </c>
      <c r="B36" s="12" t="s">
        <v>65</v>
      </c>
      <c r="C36" s="271">
        <v>10.072222</v>
      </c>
      <c r="D36" s="272"/>
      <c r="E36" s="271">
        <v>10.1078</v>
      </c>
      <c r="F36" s="276"/>
      <c r="G36" s="272"/>
      <c r="H36" s="202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</row>
    <row r="37" spans="1:25" s="199" customFormat="1" ht="15" hidden="1">
      <c r="A37" s="186" t="s">
        <v>125</v>
      </c>
      <c r="B37" s="12" t="s">
        <v>64</v>
      </c>
      <c r="C37" s="271">
        <v>10.072222</v>
      </c>
      <c r="D37" s="272"/>
      <c r="E37" s="271">
        <v>10.1078</v>
      </c>
      <c r="F37" s="276"/>
      <c r="G37" s="272"/>
      <c r="H37" s="202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</row>
    <row r="38" spans="1:25" s="199" customFormat="1" ht="15" hidden="1">
      <c r="A38" s="186" t="s">
        <v>123</v>
      </c>
      <c r="B38" s="12" t="s">
        <v>1</v>
      </c>
      <c r="C38" s="271">
        <v>10.0753</v>
      </c>
      <c r="D38" s="272"/>
      <c r="E38" s="271">
        <f>VLOOKUP(C38,'[1]Sheet1'!E$193:F$196,2,0)</f>
        <v>10.1136</v>
      </c>
      <c r="F38" s="276"/>
      <c r="G38" s="272"/>
      <c r="H38" s="202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</row>
    <row r="39" spans="1:25" s="199" customFormat="1" ht="15" hidden="1">
      <c r="A39" s="186" t="s">
        <v>126</v>
      </c>
      <c r="B39" s="12" t="s">
        <v>0</v>
      </c>
      <c r="C39" s="271">
        <v>10.0753</v>
      </c>
      <c r="D39" s="272"/>
      <c r="E39" s="271">
        <f>VLOOKUP(C39,'[1]Sheet1'!E$193:F$196,2,0)</f>
        <v>10.1136</v>
      </c>
      <c r="F39" s="276"/>
      <c r="G39" s="272"/>
      <c r="H39" s="202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</row>
    <row r="40" spans="2:25" s="199" customFormat="1" ht="15" hidden="1">
      <c r="B40" s="277" t="s">
        <v>150</v>
      </c>
      <c r="C40" s="278"/>
      <c r="D40" s="278"/>
      <c r="E40" s="278"/>
      <c r="F40" s="278"/>
      <c r="G40" s="279"/>
      <c r="H40" s="147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</row>
    <row r="41" spans="2:25" s="199" customFormat="1" ht="15" customHeight="1" hidden="1">
      <c r="B41" s="260" t="s">
        <v>151</v>
      </c>
      <c r="C41" s="261"/>
      <c r="D41" s="261"/>
      <c r="E41" s="261"/>
      <c r="F41" s="261"/>
      <c r="G41" s="262"/>
      <c r="H41" s="147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</row>
    <row r="42" spans="2:25" s="199" customFormat="1" ht="15" hidden="1">
      <c r="B42" s="11" t="s">
        <v>154</v>
      </c>
      <c r="C42" s="105"/>
      <c r="D42" s="217"/>
      <c r="E42" s="105"/>
      <c r="F42" s="105"/>
      <c r="G42" s="104"/>
      <c r="H42" s="147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</row>
    <row r="43" spans="2:25" s="199" customFormat="1" ht="15" hidden="1">
      <c r="B43" s="111" t="s">
        <v>152</v>
      </c>
      <c r="C43" s="110"/>
      <c r="D43" s="218"/>
      <c r="E43" s="110"/>
      <c r="F43" s="110"/>
      <c r="G43" s="109"/>
      <c r="H43" s="147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</row>
    <row r="44" spans="2:25" s="199" customFormat="1" ht="15" hidden="1">
      <c r="B44" s="117" t="s">
        <v>81</v>
      </c>
      <c r="C44" s="118"/>
      <c r="D44" s="219"/>
      <c r="E44" s="118"/>
      <c r="F44" s="98"/>
      <c r="G44" s="97"/>
      <c r="H44" s="147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</row>
    <row r="45" spans="2:25" s="199" customFormat="1" ht="15" hidden="1">
      <c r="B45" s="11" t="s">
        <v>153</v>
      </c>
      <c r="C45" s="118"/>
      <c r="D45" s="219"/>
      <c r="E45" s="118"/>
      <c r="F45" s="98"/>
      <c r="G45" s="97"/>
      <c r="H45" s="147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2:25" s="199" customFormat="1" ht="15" hidden="1">
      <c r="B46" s="11" t="s">
        <v>147</v>
      </c>
      <c r="C46" s="118"/>
      <c r="D46" s="219"/>
      <c r="E46" s="118"/>
      <c r="F46" s="98"/>
      <c r="G46" s="9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</sheetData>
  <sheetProtection/>
  <mergeCells count="15">
    <mergeCell ref="B30:G30"/>
    <mergeCell ref="B32:G33"/>
    <mergeCell ref="B34:G34"/>
    <mergeCell ref="C35:D35"/>
    <mergeCell ref="E35:G35"/>
    <mergeCell ref="C36:D36"/>
    <mergeCell ref="E36:G36"/>
    <mergeCell ref="E39:G39"/>
    <mergeCell ref="B40:G40"/>
    <mergeCell ref="B41:G41"/>
    <mergeCell ref="C37:D37"/>
    <mergeCell ref="E37:G37"/>
    <mergeCell ref="C38:D38"/>
    <mergeCell ref="E38:G38"/>
    <mergeCell ref="C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9"/>
  <sheetViews>
    <sheetView zoomScale="85" zoomScaleNormal="85" zoomScalePageLayoutView="0" workbookViewId="0" topLeftCell="B13">
      <selection activeCell="F18" sqref="F18"/>
    </sheetView>
  </sheetViews>
  <sheetFormatPr defaultColWidth="9.140625" defaultRowHeight="12.75"/>
  <cols>
    <col min="1" max="1" width="6.7109375" style="148" hidden="1" customWidth="1"/>
    <col min="2" max="2" width="119.140625" style="148" bestFit="1" customWidth="1"/>
    <col min="3" max="3" width="12.421875" style="148" bestFit="1" customWidth="1"/>
    <col min="4" max="4" width="11.421875" style="220" bestFit="1" customWidth="1"/>
    <col min="5" max="5" width="17.8515625" style="148" bestFit="1" customWidth="1"/>
    <col min="6" max="6" width="9.28125" style="148" bestFit="1" customWidth="1"/>
    <col min="7" max="7" width="17.421875" style="148" bestFit="1" customWidth="1"/>
    <col min="8" max="8" width="39.57421875" style="147" bestFit="1" customWidth="1"/>
    <col min="9" max="16384" width="9.140625" style="148" customWidth="1"/>
  </cols>
  <sheetData>
    <row r="1" spans="2:25" s="207" customFormat="1" ht="15">
      <c r="B1" s="120" t="s">
        <v>27</v>
      </c>
      <c r="C1" s="121"/>
      <c r="D1" s="210"/>
      <c r="E1" s="123"/>
      <c r="F1" s="124"/>
      <c r="G1" s="125"/>
      <c r="H1" s="147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2:25" s="207" customFormat="1" ht="15">
      <c r="B2" s="126" t="s">
        <v>165</v>
      </c>
      <c r="C2" s="41"/>
      <c r="D2" s="211"/>
      <c r="E2" s="41"/>
      <c r="F2" s="103"/>
      <c r="G2" s="171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2:25" s="207" customFormat="1" ht="15">
      <c r="B3" s="36" t="str">
        <f>+LTFMPXIVA!B3</f>
        <v>Portfolio as on November 29, 2019</v>
      </c>
      <c r="C3" s="34"/>
      <c r="D3" s="212"/>
      <c r="E3" s="34"/>
      <c r="F3" s="33"/>
      <c r="G3" s="128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2:25" s="207" customFormat="1" ht="15">
      <c r="B4" s="126"/>
      <c r="C4" s="34"/>
      <c r="D4" s="212"/>
      <c r="E4" s="34"/>
      <c r="F4" s="33"/>
      <c r="G4" s="128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2:25" s="207" customFormat="1" ht="30">
      <c r="B5" s="129" t="s">
        <v>26</v>
      </c>
      <c r="C5" s="90" t="s">
        <v>25</v>
      </c>
      <c r="D5" s="213" t="s">
        <v>24</v>
      </c>
      <c r="E5" s="31" t="s">
        <v>23</v>
      </c>
      <c r="F5" s="102" t="s">
        <v>22</v>
      </c>
      <c r="G5" s="130" t="s">
        <v>21</v>
      </c>
      <c r="H5" s="14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2:25" s="207" customFormat="1" ht="15">
      <c r="B6" s="131" t="s">
        <v>20</v>
      </c>
      <c r="C6" s="84"/>
      <c r="D6" s="86"/>
      <c r="E6" s="84"/>
      <c r="F6" s="84"/>
      <c r="G6" s="84"/>
      <c r="H6" s="147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</row>
    <row r="7" spans="2:25" s="207" customFormat="1" ht="15">
      <c r="B7" s="131" t="s">
        <v>19</v>
      </c>
      <c r="C7" s="84"/>
      <c r="D7" s="86"/>
      <c r="E7" s="84"/>
      <c r="F7" s="84"/>
      <c r="G7" s="84"/>
      <c r="H7" s="147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</row>
    <row r="8" spans="2:25" s="207" customFormat="1" ht="15">
      <c r="B8" s="131" t="s">
        <v>18</v>
      </c>
      <c r="C8" s="84"/>
      <c r="D8" s="86"/>
      <c r="E8" s="84"/>
      <c r="F8" s="84"/>
      <c r="G8" s="84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2:25" s="207" customFormat="1" ht="15">
      <c r="B9" s="133" t="s">
        <v>127</v>
      </c>
      <c r="C9" s="215" t="s">
        <v>14</v>
      </c>
      <c r="D9" s="51">
        <v>230</v>
      </c>
      <c r="E9" s="143">
        <v>2351.81</v>
      </c>
      <c r="F9" s="163">
        <v>9.54</v>
      </c>
      <c r="G9" s="204" t="s">
        <v>128</v>
      </c>
      <c r="H9" s="147"/>
      <c r="I9" s="148"/>
      <c r="J9" s="178"/>
      <c r="K9" s="148"/>
      <c r="L9" s="206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</row>
    <row r="10" spans="2:25" s="207" customFormat="1" ht="15">
      <c r="B10" s="133" t="s">
        <v>15</v>
      </c>
      <c r="C10" s="215" t="s">
        <v>14</v>
      </c>
      <c r="D10" s="51">
        <v>225</v>
      </c>
      <c r="E10" s="143">
        <v>2321.23</v>
      </c>
      <c r="F10" s="163">
        <v>9.42</v>
      </c>
      <c r="G10" s="204" t="s">
        <v>161</v>
      </c>
      <c r="H10" s="147"/>
      <c r="I10" s="148"/>
      <c r="J10" s="178"/>
      <c r="K10" s="148"/>
      <c r="L10" s="206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</row>
    <row r="11" spans="2:25" s="207" customFormat="1" ht="15">
      <c r="B11" s="133" t="s">
        <v>16</v>
      </c>
      <c r="C11" s="215" t="s">
        <v>14</v>
      </c>
      <c r="D11" s="51">
        <v>225</v>
      </c>
      <c r="E11" s="143">
        <v>2280.16</v>
      </c>
      <c r="F11" s="163">
        <v>9.25</v>
      </c>
      <c r="G11" s="204" t="s">
        <v>160</v>
      </c>
      <c r="H11" s="147"/>
      <c r="I11" s="148"/>
      <c r="J11" s="178"/>
      <c r="K11" s="148"/>
      <c r="L11" s="206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</row>
    <row r="12" spans="2:25" s="207" customFormat="1" ht="15">
      <c r="B12" s="133" t="s">
        <v>170</v>
      </c>
      <c r="C12" s="215" t="s">
        <v>14</v>
      </c>
      <c r="D12" s="51">
        <v>220000</v>
      </c>
      <c r="E12" s="143">
        <v>2230.51</v>
      </c>
      <c r="F12" s="163">
        <v>9.05</v>
      </c>
      <c r="G12" s="204" t="s">
        <v>172</v>
      </c>
      <c r="H12" s="147"/>
      <c r="I12" s="148"/>
      <c r="J12" s="178"/>
      <c r="K12" s="148"/>
      <c r="L12" s="206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</row>
    <row r="13" spans="2:25" s="207" customFormat="1" ht="15">
      <c r="B13" s="133" t="s">
        <v>53</v>
      </c>
      <c r="C13" s="215" t="s">
        <v>14</v>
      </c>
      <c r="D13" s="51">
        <v>200</v>
      </c>
      <c r="E13" s="143">
        <v>2085.25</v>
      </c>
      <c r="F13" s="163">
        <v>8.46</v>
      </c>
      <c r="G13" s="204" t="s">
        <v>174</v>
      </c>
      <c r="H13" s="147"/>
      <c r="I13" s="148"/>
      <c r="J13" s="178"/>
      <c r="K13" s="148"/>
      <c r="L13" s="206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</row>
    <row r="14" spans="2:25" s="224" customFormat="1" ht="15">
      <c r="B14" s="133" t="s">
        <v>190</v>
      </c>
      <c r="C14" s="215" t="s">
        <v>14</v>
      </c>
      <c r="D14" s="51">
        <v>200</v>
      </c>
      <c r="E14" s="143">
        <v>2083.75</v>
      </c>
      <c r="F14" s="163">
        <v>8.45</v>
      </c>
      <c r="G14" s="204" t="s">
        <v>159</v>
      </c>
      <c r="H14" s="147"/>
      <c r="I14" s="148"/>
      <c r="J14" s="178"/>
      <c r="K14" s="148"/>
      <c r="L14" s="206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</row>
    <row r="15" spans="2:25" s="224" customFormat="1" ht="15">
      <c r="B15" s="133" t="s">
        <v>158</v>
      </c>
      <c r="C15" s="215" t="s">
        <v>33</v>
      </c>
      <c r="D15" s="51">
        <v>197</v>
      </c>
      <c r="E15" s="143">
        <v>2039.79</v>
      </c>
      <c r="F15" s="163">
        <v>8.27</v>
      </c>
      <c r="G15" s="204" t="s">
        <v>162</v>
      </c>
      <c r="H15" s="147"/>
      <c r="I15" s="148"/>
      <c r="J15" s="178"/>
      <c r="K15" s="148"/>
      <c r="L15" s="206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</row>
    <row r="16" spans="2:25" s="229" customFormat="1" ht="15">
      <c r="B16" s="133" t="s">
        <v>171</v>
      </c>
      <c r="C16" s="215" t="s">
        <v>14</v>
      </c>
      <c r="D16" s="51">
        <v>200</v>
      </c>
      <c r="E16" s="143">
        <v>2035.46</v>
      </c>
      <c r="F16" s="163">
        <v>8.26</v>
      </c>
      <c r="G16" s="204" t="s">
        <v>173</v>
      </c>
      <c r="H16" s="147"/>
      <c r="I16" s="148"/>
      <c r="J16" s="178"/>
      <c r="K16" s="148"/>
      <c r="L16" s="206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</row>
    <row r="17" spans="2:25" s="229" customFormat="1" ht="15">
      <c r="B17" s="133" t="s">
        <v>247</v>
      </c>
      <c r="C17" s="215" t="s">
        <v>14</v>
      </c>
      <c r="D17" s="51">
        <v>140</v>
      </c>
      <c r="E17" s="143">
        <v>1420.61</v>
      </c>
      <c r="F17" s="163">
        <v>5.76</v>
      </c>
      <c r="G17" s="204" t="s">
        <v>248</v>
      </c>
      <c r="H17" s="147"/>
      <c r="I17" s="148"/>
      <c r="J17" s="178"/>
      <c r="K17" s="148"/>
      <c r="L17" s="206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2:25" s="258" customFormat="1" ht="15">
      <c r="B18" s="133" t="s">
        <v>181</v>
      </c>
      <c r="C18" s="215" t="s">
        <v>14</v>
      </c>
      <c r="D18" s="51">
        <v>100</v>
      </c>
      <c r="E18" s="143">
        <v>1028.7</v>
      </c>
      <c r="F18" s="163">
        <v>4.17</v>
      </c>
      <c r="G18" s="204" t="s">
        <v>183</v>
      </c>
      <c r="H18" s="147"/>
      <c r="I18" s="148"/>
      <c r="J18" s="178"/>
      <c r="K18" s="148"/>
      <c r="L18" s="206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</row>
    <row r="19" spans="2:25" s="224" customFormat="1" ht="15">
      <c r="B19" s="133" t="s">
        <v>185</v>
      </c>
      <c r="C19" s="215" t="s">
        <v>33</v>
      </c>
      <c r="D19" s="51">
        <v>100</v>
      </c>
      <c r="E19" s="143">
        <v>1012.6</v>
      </c>
      <c r="F19" s="163">
        <v>4.11</v>
      </c>
      <c r="G19" s="204" t="s">
        <v>184</v>
      </c>
      <c r="H19" s="147"/>
      <c r="I19" s="148"/>
      <c r="J19" s="178"/>
      <c r="K19" s="148"/>
      <c r="L19" s="206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2:25" s="229" customFormat="1" ht="15">
      <c r="B20" s="133" t="s">
        <v>134</v>
      </c>
      <c r="C20" s="215" t="s">
        <v>33</v>
      </c>
      <c r="D20" s="51">
        <v>100</v>
      </c>
      <c r="E20" s="143">
        <v>1009.69</v>
      </c>
      <c r="F20" s="163">
        <v>4.1</v>
      </c>
      <c r="G20" s="204" t="s">
        <v>163</v>
      </c>
      <c r="H20" s="147"/>
      <c r="I20" s="148"/>
      <c r="J20" s="178"/>
      <c r="K20" s="148"/>
      <c r="L20" s="206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</row>
    <row r="21" spans="2:25" s="207" customFormat="1" ht="15">
      <c r="B21" s="152" t="s">
        <v>13</v>
      </c>
      <c r="C21" s="204"/>
      <c r="D21" s="51"/>
      <c r="E21" s="59">
        <f>SUM(E9:E20)</f>
        <v>21899.559999999998</v>
      </c>
      <c r="F21" s="59">
        <f>SUM(F9:F20)</f>
        <v>88.84</v>
      </c>
      <c r="G21" s="204"/>
      <c r="H21" s="147"/>
      <c r="I21" s="148"/>
      <c r="J21" s="178"/>
      <c r="K21" s="148"/>
      <c r="L21" s="206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s="207" customFormat="1" ht="15">
      <c r="B22" s="131" t="s">
        <v>31</v>
      </c>
      <c r="C22" s="161"/>
      <c r="D22" s="51"/>
      <c r="E22" s="162"/>
      <c r="F22" s="113"/>
      <c r="G22" s="132"/>
      <c r="H22" s="147"/>
      <c r="I22" s="148"/>
      <c r="J22" s="178"/>
      <c r="K22" s="148"/>
      <c r="L22" s="206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25" s="207" customFormat="1" ht="15">
      <c r="B23" s="133" t="s">
        <v>103</v>
      </c>
      <c r="C23" s="161" t="s">
        <v>14</v>
      </c>
      <c r="D23" s="51">
        <v>200</v>
      </c>
      <c r="E23" s="165">
        <v>2001.58</v>
      </c>
      <c r="F23" s="163">
        <v>8.12</v>
      </c>
      <c r="G23" s="132" t="s">
        <v>164</v>
      </c>
      <c r="H23" s="147"/>
      <c r="I23" s="148"/>
      <c r="J23" s="178"/>
      <c r="K23" s="148"/>
      <c r="L23" s="206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</row>
    <row r="24" spans="2:25" s="207" customFormat="1" ht="15">
      <c r="B24" s="153" t="s">
        <v>13</v>
      </c>
      <c r="C24" s="28"/>
      <c r="D24" s="51"/>
      <c r="E24" s="168">
        <f>SUM(E23:E23)</f>
        <v>2001.58</v>
      </c>
      <c r="F24" s="168">
        <f>SUM(F23:F23)</f>
        <v>8.12</v>
      </c>
      <c r="G24" s="132"/>
      <c r="H24" s="147"/>
      <c r="I24" s="148"/>
      <c r="J24" s="178"/>
      <c r="K24" s="148"/>
      <c r="L24" s="206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</row>
    <row r="25" spans="2:25" s="207" customFormat="1" ht="15">
      <c r="B25" s="131" t="s">
        <v>12</v>
      </c>
      <c r="C25" s="19"/>
      <c r="D25" s="215"/>
      <c r="E25" s="50"/>
      <c r="F25" s="100"/>
      <c r="G25" s="132"/>
      <c r="H25" s="150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</row>
    <row r="26" spans="2:25" s="207" customFormat="1" ht="15">
      <c r="B26" s="131" t="s">
        <v>180</v>
      </c>
      <c r="C26" s="19"/>
      <c r="D26" s="215"/>
      <c r="E26" s="140">
        <v>8.67</v>
      </c>
      <c r="F26" s="163">
        <v>0.04</v>
      </c>
      <c r="G26" s="132"/>
      <c r="H26" s="169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</row>
    <row r="27" spans="2:25" s="207" customFormat="1" ht="15">
      <c r="B27" s="131" t="s">
        <v>10</v>
      </c>
      <c r="C27" s="19"/>
      <c r="D27" s="215"/>
      <c r="E27" s="140">
        <v>744.76</v>
      </c>
      <c r="F27" s="163">
        <v>3</v>
      </c>
      <c r="G27" s="132"/>
      <c r="H27" s="169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</row>
    <row r="28" spans="2:25" s="207" customFormat="1" ht="15">
      <c r="B28" s="134" t="s">
        <v>9</v>
      </c>
      <c r="C28" s="94"/>
      <c r="D28" s="93"/>
      <c r="E28" s="142">
        <f>+E21+E24+E26+E27</f>
        <v>24654.569999999996</v>
      </c>
      <c r="F28" s="142">
        <f>+F21+F24+F26+F27</f>
        <v>100.00000000000001</v>
      </c>
      <c r="G28" s="135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</row>
    <row r="29" spans="2:25" s="207" customFormat="1" ht="15">
      <c r="B29" s="133" t="s">
        <v>227</v>
      </c>
      <c r="C29" s="18"/>
      <c r="D29" s="17"/>
      <c r="E29" s="107"/>
      <c r="F29" s="106"/>
      <c r="G29" s="196"/>
      <c r="H29" s="147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</row>
    <row r="30" spans="2:25" s="207" customFormat="1" ht="15">
      <c r="B30" s="280" t="s">
        <v>7</v>
      </c>
      <c r="C30" s="281"/>
      <c r="D30" s="281"/>
      <c r="E30" s="281"/>
      <c r="F30" s="281"/>
      <c r="G30" s="282"/>
      <c r="H30" s="169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</row>
    <row r="31" spans="2:25" s="207" customFormat="1" ht="12" customHeight="1" hidden="1">
      <c r="B31" s="137" t="s">
        <v>6</v>
      </c>
      <c r="C31" s="208"/>
      <c r="D31" s="216"/>
      <c r="E31" s="15"/>
      <c r="F31" s="6"/>
      <c r="G31" s="138"/>
      <c r="H31" s="151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</row>
    <row r="32" spans="2:25" s="207" customFormat="1" ht="12.75" customHeight="1" hidden="1">
      <c r="B32" s="283" t="s">
        <v>149</v>
      </c>
      <c r="C32" s="284"/>
      <c r="D32" s="284"/>
      <c r="E32" s="284"/>
      <c r="F32" s="284"/>
      <c r="G32" s="285"/>
      <c r="H32" s="147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</row>
    <row r="33" spans="2:25" s="207" customFormat="1" ht="19.5" customHeight="1" hidden="1">
      <c r="B33" s="286"/>
      <c r="C33" s="284"/>
      <c r="D33" s="284"/>
      <c r="E33" s="284"/>
      <c r="F33" s="284"/>
      <c r="G33" s="285"/>
      <c r="H33" s="147"/>
      <c r="I33" s="17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</row>
    <row r="34" spans="2:25" s="207" customFormat="1" ht="18.75" customHeight="1" hidden="1">
      <c r="B34" s="287" t="s">
        <v>5</v>
      </c>
      <c r="C34" s="288"/>
      <c r="D34" s="288"/>
      <c r="E34" s="288"/>
      <c r="F34" s="288"/>
      <c r="G34" s="289"/>
      <c r="H34" s="147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</row>
    <row r="35" spans="2:25" s="207" customFormat="1" ht="15" hidden="1">
      <c r="B35" s="14" t="s">
        <v>4</v>
      </c>
      <c r="C35" s="290" t="s">
        <v>130</v>
      </c>
      <c r="D35" s="291"/>
      <c r="E35" s="290" t="s">
        <v>148</v>
      </c>
      <c r="F35" s="292"/>
      <c r="G35" s="291"/>
      <c r="H35" s="147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</row>
    <row r="36" spans="1:25" s="207" customFormat="1" ht="15" hidden="1">
      <c r="A36" s="186" t="s">
        <v>124</v>
      </c>
      <c r="B36" s="12" t="s">
        <v>65</v>
      </c>
      <c r="C36" s="271">
        <v>10.072222</v>
      </c>
      <c r="D36" s="272"/>
      <c r="E36" s="271">
        <v>10.1078</v>
      </c>
      <c r="F36" s="276"/>
      <c r="G36" s="272"/>
      <c r="H36" s="202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</row>
    <row r="37" spans="1:25" s="207" customFormat="1" ht="15" hidden="1">
      <c r="A37" s="186" t="s">
        <v>125</v>
      </c>
      <c r="B37" s="12" t="s">
        <v>64</v>
      </c>
      <c r="C37" s="271">
        <v>10.072222</v>
      </c>
      <c r="D37" s="272"/>
      <c r="E37" s="271">
        <v>10.1078</v>
      </c>
      <c r="F37" s="276"/>
      <c r="G37" s="272"/>
      <c r="H37" s="202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</row>
    <row r="38" spans="1:25" s="207" customFormat="1" ht="15" hidden="1">
      <c r="A38" s="186" t="s">
        <v>123</v>
      </c>
      <c r="B38" s="12" t="s">
        <v>1</v>
      </c>
      <c r="C38" s="271">
        <v>10.0753</v>
      </c>
      <c r="D38" s="272"/>
      <c r="E38" s="271">
        <f>VLOOKUP(C38,'[1]Sheet1'!E$193:F$196,2,0)</f>
        <v>10.1136</v>
      </c>
      <c r="F38" s="276"/>
      <c r="G38" s="272"/>
      <c r="H38" s="202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</row>
    <row r="39" spans="1:25" s="207" customFormat="1" ht="15" hidden="1">
      <c r="A39" s="186" t="s">
        <v>126</v>
      </c>
      <c r="B39" s="12" t="s">
        <v>0</v>
      </c>
      <c r="C39" s="271">
        <v>10.0753</v>
      </c>
      <c r="D39" s="272"/>
      <c r="E39" s="271">
        <f>VLOOKUP(C39,'[1]Sheet1'!E$193:F$196,2,0)</f>
        <v>10.1136</v>
      </c>
      <c r="F39" s="276"/>
      <c r="G39" s="272"/>
      <c r="H39" s="202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</row>
    <row r="40" spans="2:25" s="207" customFormat="1" ht="15" hidden="1">
      <c r="B40" s="277" t="s">
        <v>150</v>
      </c>
      <c r="C40" s="278"/>
      <c r="D40" s="278"/>
      <c r="E40" s="278"/>
      <c r="F40" s="278"/>
      <c r="G40" s="279"/>
      <c r="H40" s="147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</row>
    <row r="41" spans="2:25" s="207" customFormat="1" ht="15" customHeight="1" hidden="1">
      <c r="B41" s="260" t="s">
        <v>151</v>
      </c>
      <c r="C41" s="261"/>
      <c r="D41" s="261"/>
      <c r="E41" s="261"/>
      <c r="F41" s="261"/>
      <c r="G41" s="262"/>
      <c r="H41" s="147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</row>
    <row r="42" spans="2:25" s="207" customFormat="1" ht="15" hidden="1">
      <c r="B42" s="11" t="s">
        <v>154</v>
      </c>
      <c r="C42" s="105"/>
      <c r="D42" s="217"/>
      <c r="E42" s="105"/>
      <c r="F42" s="105"/>
      <c r="G42" s="104"/>
      <c r="H42" s="147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</row>
    <row r="43" spans="2:25" s="207" customFormat="1" ht="15" hidden="1">
      <c r="B43" s="111" t="s">
        <v>152</v>
      </c>
      <c r="C43" s="110"/>
      <c r="D43" s="218"/>
      <c r="E43" s="110"/>
      <c r="F43" s="110"/>
      <c r="G43" s="109"/>
      <c r="H43" s="147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</row>
    <row r="44" spans="2:25" s="207" customFormat="1" ht="15" hidden="1">
      <c r="B44" s="117" t="s">
        <v>81</v>
      </c>
      <c r="C44" s="118"/>
      <c r="D44" s="219"/>
      <c r="E44" s="118"/>
      <c r="F44" s="98"/>
      <c r="G44" s="97"/>
      <c r="H44" s="147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</row>
    <row r="45" spans="2:25" s="207" customFormat="1" ht="15" hidden="1">
      <c r="B45" s="11" t="s">
        <v>153</v>
      </c>
      <c r="C45" s="118"/>
      <c r="D45" s="219"/>
      <c r="E45" s="118"/>
      <c r="F45" s="98"/>
      <c r="G45" s="97"/>
      <c r="H45" s="147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2:25" s="207" customFormat="1" ht="15" hidden="1">
      <c r="B46" s="11" t="s">
        <v>147</v>
      </c>
      <c r="C46" s="118"/>
      <c r="D46" s="219"/>
      <c r="E46" s="118"/>
      <c r="F46" s="98"/>
      <c r="G46" s="9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ht="15">
      <c r="E47" s="178"/>
    </row>
    <row r="48" ht="15">
      <c r="E48" s="178"/>
    </row>
    <row r="49" ht="15">
      <c r="E49" s="178"/>
    </row>
  </sheetData>
  <sheetProtection/>
  <mergeCells count="15">
    <mergeCell ref="B30:G30"/>
    <mergeCell ref="B32:G33"/>
    <mergeCell ref="B34:G34"/>
    <mergeCell ref="C35:D35"/>
    <mergeCell ref="E35:G35"/>
    <mergeCell ref="C36:D36"/>
    <mergeCell ref="E36:G36"/>
    <mergeCell ref="B40:G40"/>
    <mergeCell ref="B41:G41"/>
    <mergeCell ref="C37:D37"/>
    <mergeCell ref="E37:G37"/>
    <mergeCell ref="C38:D38"/>
    <mergeCell ref="E38:G38"/>
    <mergeCell ref="C39:D39"/>
    <mergeCell ref="E39:G3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5"/>
  <sheetViews>
    <sheetView zoomScale="85" zoomScaleNormal="85" zoomScalePageLayoutView="0" workbookViewId="0" topLeftCell="B10">
      <selection activeCell="B1" sqref="B1"/>
    </sheetView>
  </sheetViews>
  <sheetFormatPr defaultColWidth="9.140625" defaultRowHeight="12.75"/>
  <cols>
    <col min="1" max="1" width="6.7109375" style="148" hidden="1" customWidth="1"/>
    <col min="2" max="2" width="119.140625" style="148" bestFit="1" customWidth="1"/>
    <col min="3" max="3" width="12.421875" style="148" bestFit="1" customWidth="1"/>
    <col min="4" max="4" width="11.421875" style="220" bestFit="1" customWidth="1"/>
    <col min="5" max="5" width="17.8515625" style="148" bestFit="1" customWidth="1"/>
    <col min="6" max="6" width="9.28125" style="148" bestFit="1" customWidth="1"/>
    <col min="7" max="7" width="17.421875" style="148" bestFit="1" customWidth="1"/>
    <col min="8" max="8" width="39.57421875" style="147" bestFit="1" customWidth="1"/>
    <col min="9" max="16384" width="9.140625" style="148" customWidth="1"/>
  </cols>
  <sheetData>
    <row r="1" spans="2:25" s="207" customFormat="1" ht="15">
      <c r="B1" s="120" t="s">
        <v>27</v>
      </c>
      <c r="C1" s="121"/>
      <c r="D1" s="210"/>
      <c r="E1" s="123"/>
      <c r="F1" s="124"/>
      <c r="G1" s="125"/>
      <c r="H1" s="147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2:25" s="207" customFormat="1" ht="15">
      <c r="B2" s="126" t="s">
        <v>166</v>
      </c>
      <c r="C2" s="41"/>
      <c r="D2" s="211"/>
      <c r="E2" s="41"/>
      <c r="F2" s="103"/>
      <c r="G2" s="171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2:25" s="207" customFormat="1" ht="15">
      <c r="B3" s="36" t="str">
        <f>+LTFMPXIVA!B3</f>
        <v>Portfolio as on November 29, 2019</v>
      </c>
      <c r="C3" s="34"/>
      <c r="D3" s="212"/>
      <c r="E3" s="34"/>
      <c r="F3" s="33"/>
      <c r="G3" s="128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2:25" s="207" customFormat="1" ht="15">
      <c r="B4" s="126"/>
      <c r="C4" s="34"/>
      <c r="D4" s="212"/>
      <c r="E4" s="34"/>
      <c r="F4" s="33"/>
      <c r="G4" s="128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2:25" s="207" customFormat="1" ht="30">
      <c r="B5" s="129" t="s">
        <v>26</v>
      </c>
      <c r="C5" s="90" t="s">
        <v>25</v>
      </c>
      <c r="D5" s="213" t="s">
        <v>24</v>
      </c>
      <c r="E5" s="31" t="s">
        <v>23</v>
      </c>
      <c r="F5" s="102" t="s">
        <v>22</v>
      </c>
      <c r="G5" s="130" t="s">
        <v>21</v>
      </c>
      <c r="H5" s="14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2:25" s="207" customFormat="1" ht="15">
      <c r="B6" s="131" t="s">
        <v>20</v>
      </c>
      <c r="C6" s="84"/>
      <c r="D6" s="86"/>
      <c r="E6" s="221"/>
      <c r="F6" s="222"/>
      <c r="G6" s="223"/>
      <c r="H6" s="147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</row>
    <row r="7" spans="2:25" s="224" customFormat="1" ht="15">
      <c r="B7" s="131" t="s">
        <v>19</v>
      </c>
      <c r="C7" s="84"/>
      <c r="D7" s="86"/>
      <c r="E7" s="221"/>
      <c r="F7" s="222"/>
      <c r="G7" s="223"/>
      <c r="H7" s="147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</row>
    <row r="8" spans="2:25" s="224" customFormat="1" ht="15">
      <c r="B8" s="131" t="s">
        <v>18</v>
      </c>
      <c r="C8" s="84"/>
      <c r="D8" s="86"/>
      <c r="E8" s="221"/>
      <c r="F8" s="222"/>
      <c r="G8" s="223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2:25" s="224" customFormat="1" ht="15">
      <c r="B9" s="225" t="s">
        <v>32</v>
      </c>
      <c r="C9" s="204" t="s">
        <v>14</v>
      </c>
      <c r="D9" s="226">
        <v>50</v>
      </c>
      <c r="E9" s="227">
        <v>526.84</v>
      </c>
      <c r="F9" s="163">
        <v>8.33</v>
      </c>
      <c r="G9" s="228" t="s">
        <v>176</v>
      </c>
      <c r="H9" s="147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</row>
    <row r="10" spans="2:25" s="224" customFormat="1" ht="15">
      <c r="B10" s="225" t="s">
        <v>53</v>
      </c>
      <c r="C10" s="204" t="s">
        <v>14</v>
      </c>
      <c r="D10" s="226">
        <v>50</v>
      </c>
      <c r="E10" s="227">
        <v>521.31</v>
      </c>
      <c r="F10" s="163">
        <v>8.25</v>
      </c>
      <c r="G10" s="228" t="s">
        <v>174</v>
      </c>
      <c r="H10" s="147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</row>
    <row r="11" spans="2:25" s="224" customFormat="1" ht="15">
      <c r="B11" s="225" t="s">
        <v>158</v>
      </c>
      <c r="C11" s="204" t="s">
        <v>33</v>
      </c>
      <c r="D11" s="226">
        <v>50</v>
      </c>
      <c r="E11" s="227">
        <v>517.71</v>
      </c>
      <c r="F11" s="163">
        <v>8.19</v>
      </c>
      <c r="G11" s="228" t="s">
        <v>162</v>
      </c>
      <c r="H11" s="147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</row>
    <row r="12" spans="2:25" s="229" customFormat="1" ht="15">
      <c r="B12" s="225" t="s">
        <v>15</v>
      </c>
      <c r="C12" s="204" t="s">
        <v>14</v>
      </c>
      <c r="D12" s="226">
        <v>50</v>
      </c>
      <c r="E12" s="227">
        <v>515.83</v>
      </c>
      <c r="F12" s="163">
        <v>8.16</v>
      </c>
      <c r="G12" s="228" t="s">
        <v>161</v>
      </c>
      <c r="H12" s="147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</row>
    <row r="13" spans="2:25" s="224" customFormat="1" ht="15">
      <c r="B13" s="225" t="s">
        <v>175</v>
      </c>
      <c r="C13" s="204" t="s">
        <v>14</v>
      </c>
      <c r="D13" s="226">
        <v>50</v>
      </c>
      <c r="E13" s="227">
        <v>515.46</v>
      </c>
      <c r="F13" s="163">
        <v>8.15</v>
      </c>
      <c r="G13" s="228" t="s">
        <v>177</v>
      </c>
      <c r="H13" s="147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</row>
    <row r="14" spans="2:25" s="224" customFormat="1" ht="15">
      <c r="B14" s="225" t="s">
        <v>181</v>
      </c>
      <c r="C14" s="204" t="s">
        <v>14</v>
      </c>
      <c r="D14" s="226">
        <v>50</v>
      </c>
      <c r="E14" s="227">
        <v>514.35</v>
      </c>
      <c r="F14" s="163">
        <v>8.14</v>
      </c>
      <c r="G14" s="228" t="s">
        <v>183</v>
      </c>
      <c r="H14" s="147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</row>
    <row r="15" spans="2:25" s="224" customFormat="1" ht="15">
      <c r="B15" s="225" t="s">
        <v>127</v>
      </c>
      <c r="C15" s="204" t="s">
        <v>14</v>
      </c>
      <c r="D15" s="226">
        <v>50</v>
      </c>
      <c r="E15" s="227">
        <v>511.26</v>
      </c>
      <c r="F15" s="163">
        <v>8.09</v>
      </c>
      <c r="G15" s="228" t="s">
        <v>128</v>
      </c>
      <c r="H15" s="147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</row>
    <row r="16" spans="2:25" s="224" customFormat="1" ht="15">
      <c r="B16" s="225" t="s">
        <v>171</v>
      </c>
      <c r="C16" s="204" t="s">
        <v>14</v>
      </c>
      <c r="D16" s="226">
        <v>50</v>
      </c>
      <c r="E16" s="227">
        <v>508.87</v>
      </c>
      <c r="F16" s="163">
        <v>8.05</v>
      </c>
      <c r="G16" s="228" t="s">
        <v>173</v>
      </c>
      <c r="H16" s="147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</row>
    <row r="17" spans="2:25" s="224" customFormat="1" ht="15">
      <c r="B17" s="225" t="s">
        <v>155</v>
      </c>
      <c r="C17" s="204" t="s">
        <v>156</v>
      </c>
      <c r="D17" s="226">
        <v>50</v>
      </c>
      <c r="E17" s="227">
        <v>507.02</v>
      </c>
      <c r="F17" s="163">
        <v>8.02</v>
      </c>
      <c r="G17" s="228" t="s">
        <v>215</v>
      </c>
      <c r="H17" s="147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2:25" s="249" customFormat="1" ht="15">
      <c r="B18" s="225" t="s">
        <v>16</v>
      </c>
      <c r="C18" s="204" t="s">
        <v>14</v>
      </c>
      <c r="D18" s="226">
        <v>50</v>
      </c>
      <c r="E18" s="227">
        <v>506.7</v>
      </c>
      <c r="F18" s="163">
        <v>8.01</v>
      </c>
      <c r="G18" s="228" t="s">
        <v>160</v>
      </c>
      <c r="H18" s="147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</row>
    <row r="19" spans="2:25" s="249" customFormat="1" ht="15">
      <c r="B19" s="225" t="s">
        <v>170</v>
      </c>
      <c r="C19" s="204" t="s">
        <v>14</v>
      </c>
      <c r="D19" s="226">
        <v>30000</v>
      </c>
      <c r="E19" s="227">
        <v>304.16</v>
      </c>
      <c r="F19" s="163">
        <v>4.81</v>
      </c>
      <c r="G19" s="228" t="s">
        <v>172</v>
      </c>
      <c r="H19" s="147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2:25" s="224" customFormat="1" ht="15">
      <c r="B20" s="225" t="s">
        <v>212</v>
      </c>
      <c r="C20" s="204" t="s">
        <v>213</v>
      </c>
      <c r="D20" s="226">
        <v>20</v>
      </c>
      <c r="E20" s="227">
        <v>202.26</v>
      </c>
      <c r="F20" s="163">
        <v>3.2</v>
      </c>
      <c r="G20" s="228" t="s">
        <v>214</v>
      </c>
      <c r="H20" s="147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</row>
    <row r="21" spans="2:25" s="224" customFormat="1" ht="15">
      <c r="B21" s="152" t="s">
        <v>13</v>
      </c>
      <c r="C21" s="204"/>
      <c r="D21" s="51"/>
      <c r="E21" s="59">
        <f>SUM(E9:E20)</f>
        <v>5651.7699999999995</v>
      </c>
      <c r="F21" s="59">
        <f>SUM(F9:F20)</f>
        <v>89.39999999999999</v>
      </c>
      <c r="G21" s="223"/>
      <c r="H21" s="147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s="207" customFormat="1" ht="15">
      <c r="B22" s="131" t="s">
        <v>180</v>
      </c>
      <c r="C22" s="19"/>
      <c r="D22" s="215"/>
      <c r="E22" s="140">
        <v>498.31</v>
      </c>
      <c r="F22" s="163">
        <v>7.88</v>
      </c>
      <c r="G22" s="132"/>
      <c r="H22" s="169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25" s="207" customFormat="1" ht="15">
      <c r="B23" s="131" t="s">
        <v>10</v>
      </c>
      <c r="C23" s="19"/>
      <c r="D23" s="215"/>
      <c r="E23" s="140">
        <v>172.23</v>
      </c>
      <c r="F23" s="163">
        <v>2.72</v>
      </c>
      <c r="G23" s="132"/>
      <c r="H23" s="169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</row>
    <row r="24" spans="2:25" s="207" customFormat="1" ht="15">
      <c r="B24" s="134" t="s">
        <v>9</v>
      </c>
      <c r="C24" s="94"/>
      <c r="D24" s="93"/>
      <c r="E24" s="142">
        <f>+E22+E23+E21</f>
        <v>6322.3099999999995</v>
      </c>
      <c r="F24" s="142">
        <f>+F22+F23+F21</f>
        <v>99.99999999999999</v>
      </c>
      <c r="G24" s="135"/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</row>
    <row r="25" spans="2:25" s="207" customFormat="1" ht="15">
      <c r="B25" s="133" t="s">
        <v>227</v>
      </c>
      <c r="C25" s="18"/>
      <c r="D25" s="17"/>
      <c r="E25" s="107"/>
      <c r="F25" s="106"/>
      <c r="G25" s="196"/>
      <c r="H25" s="14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</row>
    <row r="26" spans="2:25" s="207" customFormat="1" ht="15">
      <c r="B26" s="280" t="s">
        <v>7</v>
      </c>
      <c r="C26" s="281"/>
      <c r="D26" s="281"/>
      <c r="E26" s="281"/>
      <c r="F26" s="281"/>
      <c r="G26" s="282"/>
      <c r="H26" s="169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</row>
    <row r="27" spans="2:25" s="207" customFormat="1" ht="12" customHeight="1" hidden="1">
      <c r="B27" s="137" t="s">
        <v>6</v>
      </c>
      <c r="C27" s="208"/>
      <c r="D27" s="216"/>
      <c r="E27" s="15"/>
      <c r="F27" s="6"/>
      <c r="G27" s="138"/>
      <c r="H27" s="151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</row>
    <row r="28" spans="2:25" s="207" customFormat="1" ht="12.75" customHeight="1" hidden="1">
      <c r="B28" s="283" t="s">
        <v>149</v>
      </c>
      <c r="C28" s="284"/>
      <c r="D28" s="284"/>
      <c r="E28" s="284"/>
      <c r="F28" s="284"/>
      <c r="G28" s="285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</row>
    <row r="29" spans="2:25" s="207" customFormat="1" ht="19.5" customHeight="1" hidden="1">
      <c r="B29" s="286"/>
      <c r="C29" s="284"/>
      <c r="D29" s="284"/>
      <c r="E29" s="284"/>
      <c r="F29" s="284"/>
      <c r="G29" s="285"/>
      <c r="H29" s="147"/>
      <c r="I29" s="17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</row>
    <row r="30" spans="2:25" s="207" customFormat="1" ht="18.75" customHeight="1" hidden="1">
      <c r="B30" s="287" t="s">
        <v>5</v>
      </c>
      <c r="C30" s="288"/>
      <c r="D30" s="288"/>
      <c r="E30" s="288"/>
      <c r="F30" s="288"/>
      <c r="G30" s="289"/>
      <c r="H30" s="147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</row>
    <row r="31" spans="2:25" s="207" customFormat="1" ht="15" hidden="1">
      <c r="B31" s="14" t="s">
        <v>4</v>
      </c>
      <c r="C31" s="290" t="s">
        <v>130</v>
      </c>
      <c r="D31" s="291"/>
      <c r="E31" s="290" t="s">
        <v>148</v>
      </c>
      <c r="F31" s="292"/>
      <c r="G31" s="291"/>
      <c r="H31" s="147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</row>
    <row r="32" spans="1:25" s="207" customFormat="1" ht="15" hidden="1">
      <c r="A32" s="186" t="s">
        <v>124</v>
      </c>
      <c r="B32" s="12" t="s">
        <v>65</v>
      </c>
      <c r="C32" s="271">
        <v>10.072222</v>
      </c>
      <c r="D32" s="272"/>
      <c r="E32" s="271">
        <v>10.1078</v>
      </c>
      <c r="F32" s="276"/>
      <c r="G32" s="272"/>
      <c r="H32" s="202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</row>
    <row r="33" spans="1:25" s="207" customFormat="1" ht="15" hidden="1">
      <c r="A33" s="186" t="s">
        <v>125</v>
      </c>
      <c r="B33" s="12" t="s">
        <v>64</v>
      </c>
      <c r="C33" s="271">
        <v>10.072222</v>
      </c>
      <c r="D33" s="272"/>
      <c r="E33" s="271">
        <v>10.1078</v>
      </c>
      <c r="F33" s="276"/>
      <c r="G33" s="272"/>
      <c r="H33" s="202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</row>
    <row r="34" spans="1:25" s="207" customFormat="1" ht="15" hidden="1">
      <c r="A34" s="186" t="s">
        <v>123</v>
      </c>
      <c r="B34" s="12" t="s">
        <v>1</v>
      </c>
      <c r="C34" s="271">
        <v>10.0753</v>
      </c>
      <c r="D34" s="272"/>
      <c r="E34" s="271">
        <f>VLOOKUP(C34,'[1]Sheet1'!E$193:F$196,2,0)</f>
        <v>10.1136</v>
      </c>
      <c r="F34" s="276"/>
      <c r="G34" s="272"/>
      <c r="H34" s="202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</row>
    <row r="35" spans="1:25" s="207" customFormat="1" ht="15" hidden="1">
      <c r="A35" s="186" t="s">
        <v>126</v>
      </c>
      <c r="B35" s="12" t="s">
        <v>0</v>
      </c>
      <c r="C35" s="271">
        <v>10.0753</v>
      </c>
      <c r="D35" s="272"/>
      <c r="E35" s="271">
        <f>VLOOKUP(C35,'[1]Sheet1'!E$193:F$196,2,0)</f>
        <v>10.1136</v>
      </c>
      <c r="F35" s="276"/>
      <c r="G35" s="272"/>
      <c r="H35" s="202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</row>
    <row r="36" spans="2:25" s="207" customFormat="1" ht="15" hidden="1">
      <c r="B36" s="277" t="s">
        <v>150</v>
      </c>
      <c r="C36" s="278"/>
      <c r="D36" s="278"/>
      <c r="E36" s="278"/>
      <c r="F36" s="278"/>
      <c r="G36" s="279"/>
      <c r="H36" s="147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</row>
    <row r="37" spans="2:25" s="207" customFormat="1" ht="15" customHeight="1" hidden="1">
      <c r="B37" s="260" t="s">
        <v>151</v>
      </c>
      <c r="C37" s="261"/>
      <c r="D37" s="261"/>
      <c r="E37" s="261"/>
      <c r="F37" s="261"/>
      <c r="G37" s="262"/>
      <c r="H37" s="147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</row>
    <row r="38" spans="2:25" s="207" customFormat="1" ht="15" hidden="1">
      <c r="B38" s="11" t="s">
        <v>154</v>
      </c>
      <c r="C38" s="105"/>
      <c r="D38" s="217"/>
      <c r="E38" s="105"/>
      <c r="F38" s="105"/>
      <c r="G38" s="104"/>
      <c r="H38" s="147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</row>
    <row r="39" spans="2:25" s="207" customFormat="1" ht="15" hidden="1">
      <c r="B39" s="111" t="s">
        <v>152</v>
      </c>
      <c r="C39" s="110"/>
      <c r="D39" s="218"/>
      <c r="E39" s="110"/>
      <c r="F39" s="110"/>
      <c r="G39" s="109"/>
      <c r="H39" s="147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</row>
    <row r="40" spans="2:25" s="207" customFormat="1" ht="15" hidden="1">
      <c r="B40" s="117" t="s">
        <v>81</v>
      </c>
      <c r="C40" s="118"/>
      <c r="D40" s="219"/>
      <c r="E40" s="118"/>
      <c r="F40" s="98"/>
      <c r="G40" s="97"/>
      <c r="H40" s="147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</row>
    <row r="41" spans="2:25" s="207" customFormat="1" ht="15" hidden="1">
      <c r="B41" s="11" t="s">
        <v>153</v>
      </c>
      <c r="C41" s="118"/>
      <c r="D41" s="219"/>
      <c r="E41" s="118"/>
      <c r="F41" s="98"/>
      <c r="G41" s="97"/>
      <c r="H41" s="147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</row>
    <row r="42" spans="2:25" s="207" customFormat="1" ht="15" hidden="1">
      <c r="B42" s="11" t="s">
        <v>147</v>
      </c>
      <c r="C42" s="118"/>
      <c r="D42" s="219"/>
      <c r="E42" s="118"/>
      <c r="F42" s="98"/>
      <c r="G42" s="97"/>
      <c r="H42" s="147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</row>
    <row r="43" ht="15">
      <c r="E43" s="178"/>
    </row>
    <row r="44" ht="15">
      <c r="E44" s="242"/>
    </row>
    <row r="45" ht="15">
      <c r="E45" s="246"/>
    </row>
  </sheetData>
  <sheetProtection/>
  <mergeCells count="15">
    <mergeCell ref="B26:G26"/>
    <mergeCell ref="B28:G29"/>
    <mergeCell ref="B30:G30"/>
    <mergeCell ref="C31:D31"/>
    <mergeCell ref="E31:G31"/>
    <mergeCell ref="C32:D32"/>
    <mergeCell ref="E32:G32"/>
    <mergeCell ref="B36:G36"/>
    <mergeCell ref="B37:G37"/>
    <mergeCell ref="C33:D33"/>
    <mergeCell ref="E33:G33"/>
    <mergeCell ref="C34:D34"/>
    <mergeCell ref="E34:G34"/>
    <mergeCell ref="C35:D35"/>
    <mergeCell ref="E35:G35"/>
  </mergeCells>
  <printOptions/>
  <pageMargins left="0.7" right="0.7" top="0.75" bottom="0.75" header="0.3" footer="0.3"/>
  <pageSetup horizontalDpi="600" verticalDpi="600" orientation="portrait" paperSize="9" r:id="rId1"/>
  <ignoredErrors>
    <ignoredError sqref="F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Y50"/>
  <sheetViews>
    <sheetView zoomScale="85" zoomScaleNormal="85" zoomScalePageLayoutView="0" workbookViewId="0" topLeftCell="B16">
      <selection activeCell="B53" sqref="B53"/>
    </sheetView>
  </sheetViews>
  <sheetFormatPr defaultColWidth="9.140625" defaultRowHeight="12.75"/>
  <cols>
    <col min="1" max="1" width="6.7109375" style="148" hidden="1" customWidth="1"/>
    <col min="2" max="2" width="119.140625" style="148" bestFit="1" customWidth="1"/>
    <col min="3" max="3" width="12.421875" style="148" bestFit="1" customWidth="1"/>
    <col min="4" max="4" width="11.421875" style="220" bestFit="1" customWidth="1"/>
    <col min="5" max="5" width="17.8515625" style="148" bestFit="1" customWidth="1"/>
    <col min="6" max="6" width="9.28125" style="148" bestFit="1" customWidth="1"/>
    <col min="7" max="7" width="17.421875" style="148" bestFit="1" customWidth="1"/>
    <col min="8" max="8" width="39.57421875" style="147" bestFit="1" customWidth="1"/>
    <col min="9" max="16384" width="9.140625" style="148" customWidth="1"/>
  </cols>
  <sheetData>
    <row r="1" spans="2:25" s="229" customFormat="1" ht="15">
      <c r="B1" s="120" t="s">
        <v>27</v>
      </c>
      <c r="C1" s="121"/>
      <c r="D1" s="210"/>
      <c r="E1" s="123"/>
      <c r="F1" s="124"/>
      <c r="G1" s="125"/>
      <c r="H1" s="147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2:25" s="229" customFormat="1" ht="15">
      <c r="B2" s="126" t="s">
        <v>186</v>
      </c>
      <c r="C2" s="41"/>
      <c r="D2" s="211"/>
      <c r="E2" s="41"/>
      <c r="F2" s="103"/>
      <c r="G2" s="171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2:25" s="229" customFormat="1" ht="15">
      <c r="B3" s="36" t="str">
        <f>+LTFMPXIVA!B3</f>
        <v>Portfolio as on November 29, 2019</v>
      </c>
      <c r="C3" s="34"/>
      <c r="D3" s="212"/>
      <c r="E3" s="34"/>
      <c r="F3" s="33"/>
      <c r="G3" s="128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2:25" s="229" customFormat="1" ht="15">
      <c r="B4" s="126"/>
      <c r="C4" s="34"/>
      <c r="D4" s="212"/>
      <c r="E4" s="34"/>
      <c r="F4" s="33"/>
      <c r="G4" s="128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2:25" s="229" customFormat="1" ht="30">
      <c r="B5" s="129" t="s">
        <v>26</v>
      </c>
      <c r="C5" s="90" t="s">
        <v>25</v>
      </c>
      <c r="D5" s="213" t="s">
        <v>24</v>
      </c>
      <c r="E5" s="31" t="s">
        <v>23</v>
      </c>
      <c r="F5" s="102" t="s">
        <v>22</v>
      </c>
      <c r="G5" s="130" t="s">
        <v>21</v>
      </c>
      <c r="H5" s="14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2:25" s="229" customFormat="1" ht="15">
      <c r="B6" s="131" t="s">
        <v>20</v>
      </c>
      <c r="C6" s="84"/>
      <c r="D6" s="86"/>
      <c r="E6" s="221"/>
      <c r="F6" s="222"/>
      <c r="G6" s="223"/>
      <c r="H6" s="147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</row>
    <row r="7" spans="2:25" s="238" customFormat="1" ht="15">
      <c r="B7" s="131" t="s">
        <v>19</v>
      </c>
      <c r="C7" s="84"/>
      <c r="D7" s="86"/>
      <c r="E7" s="221"/>
      <c r="F7" s="222"/>
      <c r="G7" s="223"/>
      <c r="H7" s="147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</row>
    <row r="8" spans="2:25" s="238" customFormat="1" ht="15">
      <c r="B8" s="131" t="s">
        <v>18</v>
      </c>
      <c r="C8" s="84"/>
      <c r="D8" s="86"/>
      <c r="E8" s="221"/>
      <c r="F8" s="222"/>
      <c r="G8" s="223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2:25" s="238" customFormat="1" ht="15">
      <c r="B9" s="133" t="s">
        <v>158</v>
      </c>
      <c r="C9" s="204" t="s">
        <v>33</v>
      </c>
      <c r="D9" s="226">
        <v>180</v>
      </c>
      <c r="E9" s="227">
        <v>1883.69</v>
      </c>
      <c r="F9" s="163">
        <v>8.78</v>
      </c>
      <c r="G9" s="239" t="s">
        <v>193</v>
      </c>
      <c r="H9" s="147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</row>
    <row r="10" spans="2:25" s="238" customFormat="1" ht="15">
      <c r="B10" s="133" t="s">
        <v>15</v>
      </c>
      <c r="C10" s="204" t="s">
        <v>14</v>
      </c>
      <c r="D10" s="226">
        <v>180</v>
      </c>
      <c r="E10" s="227">
        <v>1871.94</v>
      </c>
      <c r="F10" s="163">
        <v>8.72</v>
      </c>
      <c r="G10" s="239" t="s">
        <v>143</v>
      </c>
      <c r="H10" s="147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</row>
    <row r="11" spans="2:25" s="238" customFormat="1" ht="15">
      <c r="B11" s="133" t="s">
        <v>131</v>
      </c>
      <c r="C11" s="204" t="s">
        <v>14</v>
      </c>
      <c r="D11" s="226">
        <v>180</v>
      </c>
      <c r="E11" s="227">
        <v>1851.35</v>
      </c>
      <c r="F11" s="163">
        <v>8.63</v>
      </c>
      <c r="G11" s="239" t="s">
        <v>192</v>
      </c>
      <c r="H11" s="147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</row>
    <row r="12" spans="2:25" s="238" customFormat="1" ht="15">
      <c r="B12" s="133" t="s">
        <v>102</v>
      </c>
      <c r="C12" s="204" t="s">
        <v>14</v>
      </c>
      <c r="D12" s="226">
        <v>165</v>
      </c>
      <c r="E12" s="227">
        <v>1704.11</v>
      </c>
      <c r="F12" s="163">
        <v>7.94</v>
      </c>
      <c r="G12" s="239" t="s">
        <v>241</v>
      </c>
      <c r="H12" s="147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</row>
    <row r="13" spans="2:25" s="238" customFormat="1" ht="15">
      <c r="B13" s="133" t="s">
        <v>32</v>
      </c>
      <c r="C13" s="204" t="s">
        <v>14</v>
      </c>
      <c r="D13" s="226">
        <v>158</v>
      </c>
      <c r="E13" s="227">
        <v>1639.71</v>
      </c>
      <c r="F13" s="163">
        <v>7.64</v>
      </c>
      <c r="G13" s="239" t="s">
        <v>191</v>
      </c>
      <c r="H13" s="147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</row>
    <row r="14" spans="2:25" s="238" customFormat="1" ht="15">
      <c r="B14" s="133" t="s">
        <v>135</v>
      </c>
      <c r="C14" s="204" t="s">
        <v>14</v>
      </c>
      <c r="D14" s="226">
        <v>150</v>
      </c>
      <c r="E14" s="227">
        <v>1586.06</v>
      </c>
      <c r="F14" s="163">
        <v>7.39</v>
      </c>
      <c r="G14" s="239" t="s">
        <v>141</v>
      </c>
      <c r="H14" s="147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</row>
    <row r="15" spans="2:25" s="249" customFormat="1" ht="15">
      <c r="B15" s="133" t="s">
        <v>101</v>
      </c>
      <c r="C15" s="204" t="s">
        <v>33</v>
      </c>
      <c r="D15" s="226">
        <v>150</v>
      </c>
      <c r="E15" s="227">
        <v>1556.51</v>
      </c>
      <c r="F15" s="163">
        <v>7.25</v>
      </c>
      <c r="G15" s="239" t="s">
        <v>195</v>
      </c>
      <c r="H15" s="147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</row>
    <row r="16" spans="2:25" s="238" customFormat="1" ht="15">
      <c r="B16" s="133" t="s">
        <v>190</v>
      </c>
      <c r="C16" s="204" t="s">
        <v>14</v>
      </c>
      <c r="D16" s="226">
        <v>150</v>
      </c>
      <c r="E16" s="227">
        <v>1553.38</v>
      </c>
      <c r="F16" s="163">
        <v>7.24</v>
      </c>
      <c r="G16" s="239" t="s">
        <v>194</v>
      </c>
      <c r="H16" s="147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</row>
    <row r="17" spans="2:25" s="257" customFormat="1" ht="15">
      <c r="B17" s="133" t="s">
        <v>16</v>
      </c>
      <c r="C17" s="204" t="s">
        <v>14</v>
      </c>
      <c r="D17" s="226">
        <v>10</v>
      </c>
      <c r="E17" s="227">
        <v>102.91</v>
      </c>
      <c r="F17" s="143">
        <v>0.48</v>
      </c>
      <c r="G17" s="239" t="s">
        <v>216</v>
      </c>
      <c r="H17" s="147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2:25" s="238" customFormat="1" ht="15">
      <c r="B18" s="152" t="s">
        <v>13</v>
      </c>
      <c r="C18" s="204"/>
      <c r="D18" s="241"/>
      <c r="E18" s="59">
        <f>SUM(E9:E17)</f>
        <v>13749.66</v>
      </c>
      <c r="F18" s="59">
        <f>SUM(F6:F17)</f>
        <v>64.07000000000001</v>
      </c>
      <c r="G18" s="239"/>
      <c r="H18" s="147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</row>
    <row r="19" spans="2:25" s="238" customFormat="1" ht="15">
      <c r="B19" s="155" t="s">
        <v>30</v>
      </c>
      <c r="C19" s="28"/>
      <c r="D19" s="51"/>
      <c r="E19" s="181"/>
      <c r="F19" s="181"/>
      <c r="G19" s="223"/>
      <c r="H19" s="147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2:25" s="238" customFormat="1" ht="15">
      <c r="B20" s="155" t="s">
        <v>18</v>
      </c>
      <c r="C20" s="28"/>
      <c r="D20" s="51"/>
      <c r="E20" s="181"/>
      <c r="F20" s="181"/>
      <c r="G20" s="223"/>
      <c r="H20" s="147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</row>
    <row r="21" spans="2:25" s="238" customFormat="1" ht="15">
      <c r="B21" s="156" t="s">
        <v>196</v>
      </c>
      <c r="C21" s="27" t="s">
        <v>14</v>
      </c>
      <c r="D21" s="51">
        <v>190</v>
      </c>
      <c r="E21" s="166">
        <v>2160.25</v>
      </c>
      <c r="F21" s="163">
        <v>10.07</v>
      </c>
      <c r="G21" s="239" t="s">
        <v>199</v>
      </c>
      <c r="H21" s="147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s="238" customFormat="1" ht="15">
      <c r="B22" s="240" t="s">
        <v>197</v>
      </c>
      <c r="C22" s="27" t="s">
        <v>33</v>
      </c>
      <c r="D22" s="51">
        <v>180</v>
      </c>
      <c r="E22" s="166">
        <v>2039.89</v>
      </c>
      <c r="F22" s="163">
        <v>9.51</v>
      </c>
      <c r="G22" s="239" t="s">
        <v>200</v>
      </c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25" s="238" customFormat="1" ht="15">
      <c r="B23" s="156" t="s">
        <v>17</v>
      </c>
      <c r="C23" s="27" t="s">
        <v>14</v>
      </c>
      <c r="D23" s="51">
        <v>150</v>
      </c>
      <c r="E23" s="166">
        <v>1706.68</v>
      </c>
      <c r="F23" s="163">
        <v>7.95</v>
      </c>
      <c r="G23" s="239" t="s">
        <v>198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</row>
    <row r="24" spans="2:25" s="238" customFormat="1" ht="15">
      <c r="B24" s="133" t="s">
        <v>155</v>
      </c>
      <c r="C24" s="204" t="s">
        <v>14</v>
      </c>
      <c r="D24" s="51">
        <v>110</v>
      </c>
      <c r="E24" s="227">
        <v>933.27</v>
      </c>
      <c r="F24" s="163">
        <v>4.35</v>
      </c>
      <c r="G24" s="239" t="s">
        <v>201</v>
      </c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</row>
    <row r="25" spans="2:25" s="238" customFormat="1" ht="15">
      <c r="B25" s="153" t="s">
        <v>13</v>
      </c>
      <c r="C25" s="28"/>
      <c r="D25" s="51"/>
      <c r="E25" s="168">
        <f>SUM(E21:E24)</f>
        <v>6840.09</v>
      </c>
      <c r="F25" s="168">
        <f>SUM(F21:F24)</f>
        <v>31.879999999999995</v>
      </c>
      <c r="G25" s="223"/>
      <c r="H25" s="14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</row>
    <row r="26" spans="2:25" s="229" customFormat="1" ht="15">
      <c r="B26" s="131" t="s">
        <v>187</v>
      </c>
      <c r="C26" s="84"/>
      <c r="D26" s="86"/>
      <c r="E26" s="221"/>
      <c r="F26" s="222"/>
      <c r="G26" s="223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</row>
    <row r="27" spans="2:25" s="229" customFormat="1" ht="15">
      <c r="B27" s="131" t="s">
        <v>180</v>
      </c>
      <c r="C27" s="19"/>
      <c r="D27" s="215"/>
      <c r="E27" s="140">
        <v>41.95</v>
      </c>
      <c r="F27" s="163">
        <v>0.2</v>
      </c>
      <c r="G27" s="132"/>
      <c r="H27" s="169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</row>
    <row r="28" spans="2:25" s="229" customFormat="1" ht="15">
      <c r="B28" s="131" t="s">
        <v>10</v>
      </c>
      <c r="C28" s="19"/>
      <c r="D28" s="215"/>
      <c r="E28" s="140">
        <v>827.45</v>
      </c>
      <c r="F28" s="163">
        <v>3.85</v>
      </c>
      <c r="G28" s="132"/>
      <c r="H28" s="169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</row>
    <row r="29" spans="2:25" s="229" customFormat="1" ht="15">
      <c r="B29" s="134" t="s">
        <v>9</v>
      </c>
      <c r="C29" s="94"/>
      <c r="D29" s="93"/>
      <c r="E29" s="142">
        <f>+E27+E28+E18+E25</f>
        <v>21459.15</v>
      </c>
      <c r="F29" s="142">
        <f>+F27+F28+F18+F25</f>
        <v>100</v>
      </c>
      <c r="G29" s="135"/>
      <c r="H29" s="147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</row>
    <row r="30" spans="2:25" s="229" customFormat="1" ht="15">
      <c r="B30" s="133" t="s">
        <v>227</v>
      </c>
      <c r="C30" s="18"/>
      <c r="D30" s="17"/>
      <c r="E30" s="107"/>
      <c r="F30" s="106"/>
      <c r="G30" s="196"/>
      <c r="H30" s="147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</row>
    <row r="31" spans="2:25" s="229" customFormat="1" ht="15">
      <c r="B31" s="280" t="s">
        <v>7</v>
      </c>
      <c r="C31" s="281"/>
      <c r="D31" s="281"/>
      <c r="E31" s="281"/>
      <c r="F31" s="281"/>
      <c r="G31" s="282"/>
      <c r="H31" s="169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</row>
    <row r="32" spans="2:25" s="229" customFormat="1" ht="12" customHeight="1" hidden="1">
      <c r="B32" s="137" t="s">
        <v>6</v>
      </c>
      <c r="C32" s="230"/>
      <c r="D32" s="216"/>
      <c r="E32" s="15"/>
      <c r="F32" s="6"/>
      <c r="G32" s="138"/>
      <c r="H32" s="151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</row>
    <row r="33" spans="2:25" s="229" customFormat="1" ht="12.75" customHeight="1" hidden="1">
      <c r="B33" s="283" t="s">
        <v>149</v>
      </c>
      <c r="C33" s="284"/>
      <c r="D33" s="284"/>
      <c r="E33" s="284"/>
      <c r="F33" s="284"/>
      <c r="G33" s="285"/>
      <c r="H33" s="147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</row>
    <row r="34" spans="2:25" s="229" customFormat="1" ht="19.5" customHeight="1" hidden="1">
      <c r="B34" s="286"/>
      <c r="C34" s="284"/>
      <c r="D34" s="284"/>
      <c r="E34" s="284"/>
      <c r="F34" s="284"/>
      <c r="G34" s="285"/>
      <c r="H34" s="147"/>
      <c r="I34" s="17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</row>
    <row r="35" spans="2:25" s="229" customFormat="1" ht="18.75" customHeight="1" hidden="1">
      <c r="B35" s="287" t="s">
        <v>5</v>
      </c>
      <c r="C35" s="288"/>
      <c r="D35" s="288"/>
      <c r="E35" s="288"/>
      <c r="F35" s="288"/>
      <c r="G35" s="289"/>
      <c r="H35" s="147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</row>
    <row r="36" spans="2:25" s="229" customFormat="1" ht="15" hidden="1">
      <c r="B36" s="14" t="s">
        <v>4</v>
      </c>
      <c r="C36" s="290" t="s">
        <v>130</v>
      </c>
      <c r="D36" s="291"/>
      <c r="E36" s="290" t="s">
        <v>148</v>
      </c>
      <c r="F36" s="292"/>
      <c r="G36" s="291"/>
      <c r="H36" s="147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</row>
    <row r="37" spans="1:25" s="229" customFormat="1" ht="15" hidden="1">
      <c r="A37" s="186" t="s">
        <v>124</v>
      </c>
      <c r="B37" s="12" t="s">
        <v>65</v>
      </c>
      <c r="C37" s="271">
        <v>10.072222</v>
      </c>
      <c r="D37" s="272"/>
      <c r="E37" s="271">
        <v>10.1078</v>
      </c>
      <c r="F37" s="276"/>
      <c r="G37" s="272"/>
      <c r="H37" s="202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</row>
    <row r="38" spans="1:25" s="229" customFormat="1" ht="15" hidden="1">
      <c r="A38" s="186" t="s">
        <v>125</v>
      </c>
      <c r="B38" s="12" t="s">
        <v>64</v>
      </c>
      <c r="C38" s="271">
        <v>10.072222</v>
      </c>
      <c r="D38" s="272"/>
      <c r="E38" s="271">
        <v>10.1078</v>
      </c>
      <c r="F38" s="276"/>
      <c r="G38" s="272"/>
      <c r="H38" s="202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</row>
    <row r="39" spans="1:25" s="229" customFormat="1" ht="15" hidden="1">
      <c r="A39" s="186" t="s">
        <v>123</v>
      </c>
      <c r="B39" s="12" t="s">
        <v>1</v>
      </c>
      <c r="C39" s="271">
        <v>10.0753</v>
      </c>
      <c r="D39" s="272"/>
      <c r="E39" s="271">
        <f>VLOOKUP(C39,'[1]Sheet1'!E$193:F$196,2,0)</f>
        <v>10.1136</v>
      </c>
      <c r="F39" s="276"/>
      <c r="G39" s="272"/>
      <c r="H39" s="202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</row>
    <row r="40" spans="1:25" s="229" customFormat="1" ht="15" hidden="1">
      <c r="A40" s="186" t="s">
        <v>126</v>
      </c>
      <c r="B40" s="12" t="s">
        <v>0</v>
      </c>
      <c r="C40" s="271">
        <v>10.0753</v>
      </c>
      <c r="D40" s="272"/>
      <c r="E40" s="271">
        <f>VLOOKUP(C40,'[1]Sheet1'!E$193:F$196,2,0)</f>
        <v>10.1136</v>
      </c>
      <c r="F40" s="276"/>
      <c r="G40" s="272"/>
      <c r="H40" s="202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</row>
    <row r="41" spans="2:25" s="229" customFormat="1" ht="15" hidden="1">
      <c r="B41" s="277" t="s">
        <v>150</v>
      </c>
      <c r="C41" s="278"/>
      <c r="D41" s="278"/>
      <c r="E41" s="278"/>
      <c r="F41" s="278"/>
      <c r="G41" s="279"/>
      <c r="H41" s="147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</row>
    <row r="42" spans="2:25" s="229" customFormat="1" ht="15" customHeight="1" hidden="1">
      <c r="B42" s="260" t="s">
        <v>151</v>
      </c>
      <c r="C42" s="261"/>
      <c r="D42" s="261"/>
      <c r="E42" s="261"/>
      <c r="F42" s="261"/>
      <c r="G42" s="262"/>
      <c r="H42" s="147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</row>
    <row r="43" spans="2:25" s="229" customFormat="1" ht="15" hidden="1">
      <c r="B43" s="11" t="s">
        <v>154</v>
      </c>
      <c r="C43" s="105"/>
      <c r="D43" s="217"/>
      <c r="E43" s="105"/>
      <c r="F43" s="105"/>
      <c r="G43" s="104"/>
      <c r="H43" s="147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</row>
    <row r="44" spans="2:25" s="229" customFormat="1" ht="15" hidden="1">
      <c r="B44" s="111" t="s">
        <v>152</v>
      </c>
      <c r="C44" s="110"/>
      <c r="D44" s="218"/>
      <c r="E44" s="110"/>
      <c r="F44" s="110"/>
      <c r="G44" s="109"/>
      <c r="H44" s="147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</row>
    <row r="45" spans="2:25" s="229" customFormat="1" ht="15" hidden="1">
      <c r="B45" s="117" t="s">
        <v>81</v>
      </c>
      <c r="C45" s="118"/>
      <c r="D45" s="219"/>
      <c r="E45" s="118"/>
      <c r="F45" s="98"/>
      <c r="G45" s="97"/>
      <c r="H45" s="147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2:25" s="229" customFormat="1" ht="15" hidden="1">
      <c r="B46" s="11" t="s">
        <v>153</v>
      </c>
      <c r="C46" s="118"/>
      <c r="D46" s="219"/>
      <c r="E46" s="118"/>
      <c r="F46" s="98"/>
      <c r="G46" s="9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spans="2:25" s="229" customFormat="1" ht="15" hidden="1">
      <c r="B47" s="11" t="s">
        <v>147</v>
      </c>
      <c r="C47" s="118"/>
      <c r="D47" s="219"/>
      <c r="E47" s="118"/>
      <c r="F47" s="98"/>
      <c r="G47" s="97"/>
      <c r="H47" s="147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ht="15">
      <c r="E48" s="178"/>
    </row>
    <row r="49" ht="15">
      <c r="E49" s="178"/>
    </row>
    <row r="50" ht="15">
      <c r="E50" s="178"/>
    </row>
  </sheetData>
  <sheetProtection/>
  <mergeCells count="15">
    <mergeCell ref="B41:G41"/>
    <mergeCell ref="B42:G42"/>
    <mergeCell ref="C38:D38"/>
    <mergeCell ref="E38:G38"/>
    <mergeCell ref="C39:D39"/>
    <mergeCell ref="E39:G39"/>
    <mergeCell ref="C40:D40"/>
    <mergeCell ref="E40:G40"/>
    <mergeCell ref="B31:G31"/>
    <mergeCell ref="B33:G34"/>
    <mergeCell ref="B35:G35"/>
    <mergeCell ref="C36:D36"/>
    <mergeCell ref="E36:G36"/>
    <mergeCell ref="C37:D37"/>
    <mergeCell ref="E37:G3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0"/>
  <sheetViews>
    <sheetView zoomScale="85" zoomScaleNormal="85" zoomScalePageLayoutView="0" workbookViewId="0" topLeftCell="B13">
      <selection activeCell="D15" sqref="D15"/>
    </sheetView>
  </sheetViews>
  <sheetFormatPr defaultColWidth="9.140625" defaultRowHeight="12.75"/>
  <cols>
    <col min="1" max="1" width="6.7109375" style="148" hidden="1" customWidth="1"/>
    <col min="2" max="2" width="119.140625" style="148" bestFit="1" customWidth="1"/>
    <col min="3" max="3" width="12.421875" style="148" bestFit="1" customWidth="1"/>
    <col min="4" max="4" width="11.421875" style="220" bestFit="1" customWidth="1"/>
    <col min="5" max="5" width="17.8515625" style="148" bestFit="1" customWidth="1"/>
    <col min="6" max="6" width="9.28125" style="148" bestFit="1" customWidth="1"/>
    <col min="7" max="7" width="17.421875" style="148" bestFit="1" customWidth="1"/>
    <col min="8" max="8" width="39.57421875" style="147" bestFit="1" customWidth="1"/>
    <col min="9" max="16384" width="9.140625" style="148" customWidth="1"/>
  </cols>
  <sheetData>
    <row r="1" spans="2:25" s="244" customFormat="1" ht="15">
      <c r="B1" s="120" t="s">
        <v>27</v>
      </c>
      <c r="C1" s="121"/>
      <c r="D1" s="210"/>
      <c r="E1" s="123"/>
      <c r="F1" s="124"/>
      <c r="G1" s="125"/>
      <c r="H1" s="147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2:25" s="244" customFormat="1" ht="15">
      <c r="B2" s="126" t="s">
        <v>203</v>
      </c>
      <c r="C2" s="41"/>
      <c r="D2" s="211"/>
      <c r="E2" s="41"/>
      <c r="F2" s="103"/>
      <c r="G2" s="171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2:25" s="244" customFormat="1" ht="15">
      <c r="B3" s="36" t="str">
        <f>+LTFMPXIVA!B3</f>
        <v>Portfolio as on November 29, 2019</v>
      </c>
      <c r="C3" s="34"/>
      <c r="D3" s="212"/>
      <c r="E3" s="34"/>
      <c r="F3" s="33"/>
      <c r="G3" s="128"/>
      <c r="H3" s="147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2:25" s="244" customFormat="1" ht="15">
      <c r="B4" s="126"/>
      <c r="C4" s="34"/>
      <c r="D4" s="212"/>
      <c r="E4" s="34"/>
      <c r="F4" s="33"/>
      <c r="G4" s="128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2:25" s="244" customFormat="1" ht="30">
      <c r="B5" s="129" t="s">
        <v>26</v>
      </c>
      <c r="C5" s="90" t="s">
        <v>25</v>
      </c>
      <c r="D5" s="213" t="s">
        <v>24</v>
      </c>
      <c r="E5" s="31" t="s">
        <v>23</v>
      </c>
      <c r="F5" s="102" t="s">
        <v>22</v>
      </c>
      <c r="G5" s="130" t="s">
        <v>21</v>
      </c>
      <c r="H5" s="147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2:25" s="244" customFormat="1" ht="15">
      <c r="B6" s="131" t="s">
        <v>20</v>
      </c>
      <c r="C6" s="84"/>
      <c r="D6" s="86"/>
      <c r="E6" s="221"/>
      <c r="F6" s="222"/>
      <c r="G6" s="223"/>
      <c r="H6" s="147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</row>
    <row r="7" spans="2:25" s="244" customFormat="1" ht="15">
      <c r="B7" s="131" t="s">
        <v>19</v>
      </c>
      <c r="C7" s="84"/>
      <c r="D7" s="86"/>
      <c r="E7" s="221"/>
      <c r="F7" s="222"/>
      <c r="G7" s="223"/>
      <c r="H7" s="147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</row>
    <row r="8" spans="2:25" s="244" customFormat="1" ht="15">
      <c r="B8" s="131" t="s">
        <v>18</v>
      </c>
      <c r="C8" s="84"/>
      <c r="D8" s="86"/>
      <c r="E8" s="221"/>
      <c r="F8" s="222"/>
      <c r="G8" s="223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2:25" s="244" customFormat="1" ht="15">
      <c r="B9" s="133" t="s">
        <v>15</v>
      </c>
      <c r="C9" s="204" t="s">
        <v>14</v>
      </c>
      <c r="D9" s="226">
        <v>42</v>
      </c>
      <c r="E9" s="227">
        <v>436.79</v>
      </c>
      <c r="F9" s="163">
        <v>9.18</v>
      </c>
      <c r="G9" s="239" t="s">
        <v>143</v>
      </c>
      <c r="H9" s="147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</row>
    <row r="10" spans="2:25" s="244" customFormat="1" ht="15">
      <c r="B10" s="133" t="s">
        <v>32</v>
      </c>
      <c r="C10" s="204" t="s">
        <v>14</v>
      </c>
      <c r="D10" s="226">
        <v>42</v>
      </c>
      <c r="E10" s="227">
        <v>435.87</v>
      </c>
      <c r="F10" s="163">
        <v>9.16</v>
      </c>
      <c r="G10" s="239" t="s">
        <v>191</v>
      </c>
      <c r="H10" s="147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</row>
    <row r="11" spans="2:25" s="244" customFormat="1" ht="15">
      <c r="B11" s="133" t="s">
        <v>190</v>
      </c>
      <c r="C11" s="204" t="s">
        <v>14</v>
      </c>
      <c r="D11" s="226">
        <v>42</v>
      </c>
      <c r="E11" s="227">
        <v>424.85</v>
      </c>
      <c r="F11" s="163">
        <v>8.93</v>
      </c>
      <c r="G11" s="239" t="s">
        <v>204</v>
      </c>
      <c r="H11" s="147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</row>
    <row r="12" spans="2:25" s="244" customFormat="1" ht="15">
      <c r="B12" s="133" t="s">
        <v>158</v>
      </c>
      <c r="C12" s="204" t="s">
        <v>33</v>
      </c>
      <c r="D12" s="226">
        <v>40</v>
      </c>
      <c r="E12" s="227">
        <v>418.6</v>
      </c>
      <c r="F12" s="163">
        <v>8.8</v>
      </c>
      <c r="G12" s="239" t="s">
        <v>193</v>
      </c>
      <c r="H12" s="147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</row>
    <row r="13" spans="2:25" s="244" customFormat="1" ht="15">
      <c r="B13" s="133" t="s">
        <v>101</v>
      </c>
      <c r="C13" s="204" t="s">
        <v>33</v>
      </c>
      <c r="D13" s="226">
        <v>40</v>
      </c>
      <c r="E13" s="227">
        <v>415.07</v>
      </c>
      <c r="F13" s="163">
        <v>8.73</v>
      </c>
      <c r="G13" s="239" t="s">
        <v>195</v>
      </c>
      <c r="H13" s="147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</row>
    <row r="14" spans="2:25" s="249" customFormat="1" ht="15">
      <c r="B14" s="133" t="s">
        <v>131</v>
      </c>
      <c r="C14" s="204" t="s">
        <v>14</v>
      </c>
      <c r="D14" s="226">
        <v>40</v>
      </c>
      <c r="E14" s="227">
        <v>411.41</v>
      </c>
      <c r="F14" s="163">
        <v>8.65</v>
      </c>
      <c r="G14" s="239" t="s">
        <v>192</v>
      </c>
      <c r="H14" s="147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</row>
    <row r="15" spans="2:25" s="244" customFormat="1" ht="15">
      <c r="B15" s="133" t="s">
        <v>16</v>
      </c>
      <c r="C15" s="204" t="s">
        <v>14</v>
      </c>
      <c r="D15" s="226">
        <v>10</v>
      </c>
      <c r="E15" s="227">
        <v>102.91</v>
      </c>
      <c r="F15" s="163">
        <v>2.16</v>
      </c>
      <c r="G15" s="239" t="s">
        <v>216</v>
      </c>
      <c r="H15" s="147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</row>
    <row r="16" spans="2:25" s="244" customFormat="1" ht="15">
      <c r="B16" s="152" t="s">
        <v>13</v>
      </c>
      <c r="C16" s="204"/>
      <c r="D16" s="241"/>
      <c r="E16" s="59">
        <f>SUM(E9:E15)</f>
        <v>2645.5</v>
      </c>
      <c r="F16" s="59">
        <f>SUM(F6:F15)</f>
        <v>55.61</v>
      </c>
      <c r="G16" s="239"/>
      <c r="H16" s="147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</row>
    <row r="17" spans="2:25" s="244" customFormat="1" ht="15">
      <c r="B17" s="155" t="s">
        <v>30</v>
      </c>
      <c r="C17" s="28"/>
      <c r="D17" s="51"/>
      <c r="E17" s="181"/>
      <c r="F17" s="181"/>
      <c r="G17" s="223"/>
      <c r="H17" s="147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2:25" s="244" customFormat="1" ht="15">
      <c r="B18" s="155" t="s">
        <v>18</v>
      </c>
      <c r="C18" s="28"/>
      <c r="D18" s="51"/>
      <c r="E18" s="181"/>
      <c r="F18" s="181"/>
      <c r="G18" s="223"/>
      <c r="H18" s="147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</row>
    <row r="19" spans="2:25" s="244" customFormat="1" ht="15">
      <c r="B19" s="240" t="s">
        <v>181</v>
      </c>
      <c r="C19" s="27" t="s">
        <v>14</v>
      </c>
      <c r="D19" s="51">
        <v>40</v>
      </c>
      <c r="E19" s="166">
        <v>461.93</v>
      </c>
      <c r="F19" s="163">
        <v>9.71</v>
      </c>
      <c r="G19" s="239" t="s">
        <v>217</v>
      </c>
      <c r="H19" s="147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2:25" s="244" customFormat="1" ht="15">
      <c r="B20" s="240" t="s">
        <v>17</v>
      </c>
      <c r="C20" s="27" t="s">
        <v>14</v>
      </c>
      <c r="D20" s="51">
        <v>40</v>
      </c>
      <c r="E20" s="166">
        <v>455.12</v>
      </c>
      <c r="F20" s="163">
        <v>9.57</v>
      </c>
      <c r="G20" s="239" t="s">
        <v>198</v>
      </c>
      <c r="H20" s="147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</row>
    <row r="21" spans="2:25" s="249" customFormat="1" ht="15">
      <c r="B21" s="240" t="s">
        <v>197</v>
      </c>
      <c r="C21" s="27" t="s">
        <v>33</v>
      </c>
      <c r="D21" s="51">
        <v>40</v>
      </c>
      <c r="E21" s="166">
        <v>453.31</v>
      </c>
      <c r="F21" s="163">
        <v>9.53</v>
      </c>
      <c r="G21" s="239" t="s">
        <v>200</v>
      </c>
      <c r="H21" s="147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s="249" customFormat="1" ht="15">
      <c r="B22" s="133" t="s">
        <v>155</v>
      </c>
      <c r="C22" s="27" t="s">
        <v>14</v>
      </c>
      <c r="D22" s="51">
        <v>40</v>
      </c>
      <c r="E22" s="166">
        <v>339.37</v>
      </c>
      <c r="F22" s="163">
        <v>7.13</v>
      </c>
      <c r="G22" s="239" t="s">
        <v>201</v>
      </c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25" s="244" customFormat="1" ht="15">
      <c r="B23" s="240" t="s">
        <v>196</v>
      </c>
      <c r="C23" s="27" t="s">
        <v>14</v>
      </c>
      <c r="D23" s="51">
        <v>17</v>
      </c>
      <c r="E23" s="166">
        <v>193.29</v>
      </c>
      <c r="F23" s="163">
        <v>4.06</v>
      </c>
      <c r="G23" s="239" t="s">
        <v>199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</row>
    <row r="24" spans="2:25" s="244" customFormat="1" ht="15">
      <c r="B24" s="153" t="s">
        <v>13</v>
      </c>
      <c r="C24" s="28"/>
      <c r="D24" s="51"/>
      <c r="E24" s="168">
        <f>SUM(E19:E23)</f>
        <v>1903.02</v>
      </c>
      <c r="F24" s="168">
        <f>SUM(F19:F23)</f>
        <v>40.00000000000001</v>
      </c>
      <c r="G24" s="223"/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</row>
    <row r="25" spans="2:25" s="244" customFormat="1" ht="15">
      <c r="B25" s="131" t="s">
        <v>187</v>
      </c>
      <c r="C25" s="84"/>
      <c r="D25" s="86"/>
      <c r="E25" s="221"/>
      <c r="F25" s="222"/>
      <c r="G25" s="223"/>
      <c r="H25" s="14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</row>
    <row r="26" spans="2:25" s="244" customFormat="1" ht="15">
      <c r="B26" s="131" t="s">
        <v>180</v>
      </c>
      <c r="C26" s="19"/>
      <c r="D26" s="215"/>
      <c r="E26" s="140">
        <v>34.5</v>
      </c>
      <c r="F26" s="163">
        <v>0.73</v>
      </c>
      <c r="G26" s="132"/>
      <c r="H26" s="169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</row>
    <row r="27" spans="2:25" s="244" customFormat="1" ht="15">
      <c r="B27" s="131" t="s">
        <v>10</v>
      </c>
      <c r="C27" s="19"/>
      <c r="D27" s="215"/>
      <c r="E27" s="140">
        <v>174.09</v>
      </c>
      <c r="F27" s="163">
        <v>3.66</v>
      </c>
      <c r="G27" s="132"/>
      <c r="H27" s="169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</row>
    <row r="28" spans="2:25" s="244" customFormat="1" ht="15">
      <c r="B28" s="134" t="s">
        <v>9</v>
      </c>
      <c r="C28" s="94"/>
      <c r="D28" s="93"/>
      <c r="E28" s="142">
        <f>+E26+E27+E16+E24</f>
        <v>4757.110000000001</v>
      </c>
      <c r="F28" s="142">
        <f>+F26+F27+F16+F24</f>
        <v>100</v>
      </c>
      <c r="G28" s="135"/>
      <c r="H28" s="147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</row>
    <row r="29" spans="2:25" s="244" customFormat="1" ht="15">
      <c r="B29" s="133" t="s">
        <v>227</v>
      </c>
      <c r="C29" s="18"/>
      <c r="D29" s="17"/>
      <c r="E29" s="107"/>
      <c r="F29" s="106"/>
      <c r="G29" s="196"/>
      <c r="H29" s="147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</row>
    <row r="30" spans="2:25" s="244" customFormat="1" ht="15">
      <c r="B30" s="280" t="s">
        <v>7</v>
      </c>
      <c r="C30" s="281"/>
      <c r="D30" s="281"/>
      <c r="E30" s="281"/>
      <c r="F30" s="281"/>
      <c r="G30" s="282"/>
      <c r="H30" s="169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</row>
    <row r="31" spans="2:25" s="244" customFormat="1" ht="12" customHeight="1" hidden="1">
      <c r="B31" s="137" t="s">
        <v>6</v>
      </c>
      <c r="C31" s="245"/>
      <c r="D31" s="216"/>
      <c r="E31" s="15"/>
      <c r="F31" s="6"/>
      <c r="G31" s="138"/>
      <c r="H31" s="151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</row>
    <row r="32" spans="2:25" s="244" customFormat="1" ht="12.75" customHeight="1" hidden="1">
      <c r="B32" s="283" t="s">
        <v>149</v>
      </c>
      <c r="C32" s="284"/>
      <c r="D32" s="284"/>
      <c r="E32" s="284"/>
      <c r="F32" s="284"/>
      <c r="G32" s="285"/>
      <c r="H32" s="147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</row>
    <row r="33" spans="2:25" s="244" customFormat="1" ht="19.5" customHeight="1" hidden="1">
      <c r="B33" s="286"/>
      <c r="C33" s="284"/>
      <c r="D33" s="284"/>
      <c r="E33" s="284"/>
      <c r="F33" s="284"/>
      <c r="G33" s="285"/>
      <c r="H33" s="147"/>
      <c r="I33" s="17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</row>
    <row r="34" spans="2:25" s="244" customFormat="1" ht="18.75" customHeight="1" hidden="1">
      <c r="B34" s="287" t="s">
        <v>5</v>
      </c>
      <c r="C34" s="288"/>
      <c r="D34" s="288"/>
      <c r="E34" s="288"/>
      <c r="F34" s="288"/>
      <c r="G34" s="289"/>
      <c r="H34" s="147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</row>
    <row r="35" spans="2:25" s="244" customFormat="1" ht="15" hidden="1">
      <c r="B35" s="14" t="s">
        <v>4</v>
      </c>
      <c r="C35" s="290" t="s">
        <v>130</v>
      </c>
      <c r="D35" s="291"/>
      <c r="E35" s="290" t="s">
        <v>148</v>
      </c>
      <c r="F35" s="292"/>
      <c r="G35" s="291"/>
      <c r="H35" s="147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</row>
    <row r="36" spans="1:25" s="244" customFormat="1" ht="15" hidden="1">
      <c r="A36" s="186" t="s">
        <v>124</v>
      </c>
      <c r="B36" s="12" t="s">
        <v>65</v>
      </c>
      <c r="C36" s="271">
        <v>10.072222</v>
      </c>
      <c r="D36" s="272"/>
      <c r="E36" s="271">
        <v>10.1078</v>
      </c>
      <c r="F36" s="276"/>
      <c r="G36" s="272"/>
      <c r="H36" s="202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</row>
    <row r="37" spans="1:25" s="244" customFormat="1" ht="15" hidden="1">
      <c r="A37" s="186" t="s">
        <v>125</v>
      </c>
      <c r="B37" s="12" t="s">
        <v>64</v>
      </c>
      <c r="C37" s="271">
        <v>10.072222</v>
      </c>
      <c r="D37" s="272"/>
      <c r="E37" s="271">
        <v>10.1078</v>
      </c>
      <c r="F37" s="276"/>
      <c r="G37" s="272"/>
      <c r="H37" s="202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</row>
    <row r="38" spans="1:25" s="244" customFormat="1" ht="15" hidden="1">
      <c r="A38" s="186" t="s">
        <v>123</v>
      </c>
      <c r="B38" s="12" t="s">
        <v>1</v>
      </c>
      <c r="C38" s="271">
        <v>10.0753</v>
      </c>
      <c r="D38" s="272"/>
      <c r="E38" s="271">
        <f>VLOOKUP(C38,'[1]Sheet1'!E$193:F$196,2,0)</f>
        <v>10.1136</v>
      </c>
      <c r="F38" s="276"/>
      <c r="G38" s="272"/>
      <c r="H38" s="202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</row>
    <row r="39" spans="1:25" s="244" customFormat="1" ht="15" hidden="1">
      <c r="A39" s="186" t="s">
        <v>126</v>
      </c>
      <c r="B39" s="12" t="s">
        <v>0</v>
      </c>
      <c r="C39" s="271">
        <v>10.0753</v>
      </c>
      <c r="D39" s="272"/>
      <c r="E39" s="271">
        <f>VLOOKUP(C39,'[1]Sheet1'!E$193:F$196,2,0)</f>
        <v>10.1136</v>
      </c>
      <c r="F39" s="276"/>
      <c r="G39" s="272"/>
      <c r="H39" s="202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</row>
    <row r="40" spans="2:25" s="244" customFormat="1" ht="15" hidden="1">
      <c r="B40" s="277" t="s">
        <v>150</v>
      </c>
      <c r="C40" s="278"/>
      <c r="D40" s="278"/>
      <c r="E40" s="278"/>
      <c r="F40" s="278"/>
      <c r="G40" s="279"/>
      <c r="H40" s="147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</row>
    <row r="41" spans="2:25" s="244" customFormat="1" ht="15" customHeight="1" hidden="1">
      <c r="B41" s="260" t="s">
        <v>151</v>
      </c>
      <c r="C41" s="261"/>
      <c r="D41" s="261"/>
      <c r="E41" s="261"/>
      <c r="F41" s="261"/>
      <c r="G41" s="262"/>
      <c r="H41" s="147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</row>
    <row r="42" spans="2:25" s="244" customFormat="1" ht="15" hidden="1">
      <c r="B42" s="11" t="s">
        <v>154</v>
      </c>
      <c r="C42" s="105"/>
      <c r="D42" s="217"/>
      <c r="E42" s="105"/>
      <c r="F42" s="105"/>
      <c r="G42" s="104"/>
      <c r="H42" s="147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</row>
    <row r="43" spans="2:25" s="244" customFormat="1" ht="15" hidden="1">
      <c r="B43" s="111" t="s">
        <v>152</v>
      </c>
      <c r="C43" s="110"/>
      <c r="D43" s="218"/>
      <c r="E43" s="110"/>
      <c r="F43" s="110"/>
      <c r="G43" s="109"/>
      <c r="H43" s="147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</row>
    <row r="44" spans="2:25" s="244" customFormat="1" ht="15" hidden="1">
      <c r="B44" s="117" t="s">
        <v>81</v>
      </c>
      <c r="C44" s="118"/>
      <c r="D44" s="219"/>
      <c r="E44" s="118"/>
      <c r="F44" s="98"/>
      <c r="G44" s="97"/>
      <c r="H44" s="147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</row>
    <row r="45" spans="2:25" s="244" customFormat="1" ht="15" hidden="1">
      <c r="B45" s="11" t="s">
        <v>153</v>
      </c>
      <c r="C45" s="118"/>
      <c r="D45" s="219"/>
      <c r="E45" s="118"/>
      <c r="F45" s="98"/>
      <c r="G45" s="97"/>
      <c r="H45" s="147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2:25" s="244" customFormat="1" ht="15" hidden="1">
      <c r="B46" s="11" t="s">
        <v>147</v>
      </c>
      <c r="C46" s="118"/>
      <c r="D46" s="219"/>
      <c r="E46" s="118"/>
      <c r="F46" s="98"/>
      <c r="G46" s="9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ht="15">
      <c r="E47" s="178"/>
    </row>
    <row r="48" ht="15">
      <c r="E48" s="178"/>
    </row>
    <row r="49" ht="15">
      <c r="E49" s="178"/>
    </row>
    <row r="50" ht="15">
      <c r="E50" s="178"/>
    </row>
  </sheetData>
  <sheetProtection/>
  <mergeCells count="15">
    <mergeCell ref="B30:G30"/>
    <mergeCell ref="B32:G33"/>
    <mergeCell ref="B34:G34"/>
    <mergeCell ref="C35:D35"/>
    <mergeCell ref="E35:G35"/>
    <mergeCell ref="C36:D36"/>
    <mergeCell ref="E36:G36"/>
    <mergeCell ref="B40:G40"/>
    <mergeCell ref="B41:G41"/>
    <mergeCell ref="C37:D37"/>
    <mergeCell ref="E37:G37"/>
    <mergeCell ref="C38:D38"/>
    <mergeCell ref="E38:G38"/>
    <mergeCell ref="C39:D39"/>
    <mergeCell ref="E39:G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Dewoolkar, Ameya [ICG-SFS]</dc:creator>
  <cp:keywords/>
  <dc:description/>
  <cp:lastModifiedBy>Tarun Tiwari</cp:lastModifiedBy>
  <cp:lastPrinted>2019-03-05T14:26:12Z</cp:lastPrinted>
  <dcterms:created xsi:type="dcterms:W3CDTF">2015-11-04T07:04:12Z</dcterms:created>
  <dcterms:modified xsi:type="dcterms:W3CDTF">2019-12-06T06:02:54Z</dcterms:modified>
  <cp:category/>
  <cp:version/>
  <cp:contentType/>
  <cp:contentStatus/>
</cp:coreProperties>
</file>